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26AF539F-3001-4CEB-96C3-35C4369B8C56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31" i="17"/>
  <c r="AQ31" i="17"/>
  <c r="AA43" i="17"/>
  <c r="AA44" i="17" s="1"/>
  <c r="AB43" i="17"/>
  <c r="AQ43" i="17" s="1"/>
  <c r="AC43" i="17"/>
  <c r="AA31" i="17"/>
  <c r="AA32" i="17" s="1"/>
  <c r="AB31" i="17"/>
  <c r="AC31" i="17"/>
  <c r="AA19" i="17"/>
  <c r="AA20" i="17" s="1"/>
  <c r="AB19" i="17"/>
  <c r="AC19" i="17"/>
  <c r="L43" i="17"/>
  <c r="AP43" i="17" s="1"/>
  <c r="M43" i="17"/>
  <c r="L31" i="17"/>
  <c r="M31" i="17"/>
  <c r="L32" i="17" s="1"/>
  <c r="N31" i="17"/>
  <c r="AR31" i="17" s="1"/>
  <c r="L19" i="17"/>
  <c r="L20" i="17" s="1"/>
  <c r="M19" i="17"/>
  <c r="N19" i="17" s="1"/>
  <c r="AP19" i="16"/>
  <c r="AQ19" i="16"/>
  <c r="AA43" i="16"/>
  <c r="AA44" i="16" s="1"/>
  <c r="AB43" i="16"/>
  <c r="AQ43" i="16" s="1"/>
  <c r="AC43" i="16"/>
  <c r="AA31" i="16"/>
  <c r="AC31" i="16" s="1"/>
  <c r="AR31" i="16" s="1"/>
  <c r="AB31" i="16"/>
  <c r="AQ31" i="16" s="1"/>
  <c r="AA19" i="16"/>
  <c r="AA20" i="16" s="1"/>
  <c r="AB19" i="16"/>
  <c r="L43" i="16"/>
  <c r="L44" i="16" s="1"/>
  <c r="M43" i="16"/>
  <c r="N43" i="16"/>
  <c r="L32" i="16"/>
  <c r="L31" i="16"/>
  <c r="M31" i="16"/>
  <c r="N31" i="16"/>
  <c r="L19" i="16"/>
  <c r="L20" i="16" s="1"/>
  <c r="M19" i="16"/>
  <c r="N19" i="16"/>
  <c r="AP43" i="15"/>
  <c r="AQ19" i="15"/>
  <c r="AA43" i="15"/>
  <c r="AA44" i="15" s="1"/>
  <c r="AB43" i="15"/>
  <c r="AQ43" i="15" s="1"/>
  <c r="AC43" i="15"/>
  <c r="AR43" i="15" s="1"/>
  <c r="AA31" i="15"/>
  <c r="AA32" i="15" s="1"/>
  <c r="AB31" i="15"/>
  <c r="AC31" i="15"/>
  <c r="AA19" i="15"/>
  <c r="AB19" i="15"/>
  <c r="AC19" i="15"/>
  <c r="L43" i="15"/>
  <c r="M43" i="15"/>
  <c r="N43" i="15"/>
  <c r="L31" i="15"/>
  <c r="M31" i="15"/>
  <c r="N31" i="15"/>
  <c r="L19" i="15"/>
  <c r="L20" i="15" s="1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N43" i="12" s="1"/>
  <c r="M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 s="1"/>
  <c r="L44" i="9"/>
  <c r="L43" i="9"/>
  <c r="M43" i="9"/>
  <c r="N43" i="9" s="1"/>
  <c r="L32" i="9"/>
  <c r="L31" i="9"/>
  <c r="M31" i="9"/>
  <c r="N31" i="9" s="1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/>
  <c r="AN17" i="16"/>
  <c r="AB18" i="17"/>
  <c r="AA18" i="17"/>
  <c r="AB17" i="17"/>
  <c r="AC17" i="17" s="1"/>
  <c r="AA17" i="17"/>
  <c r="AB16" i="17"/>
  <c r="AA16" i="17"/>
  <c r="AB15" i="17"/>
  <c r="AA15" i="17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K43" i="11"/>
  <c r="J43" i="11"/>
  <c r="I43" i="1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P32" i="17" l="1"/>
  <c r="AC30" i="17"/>
  <c r="AQ17" i="17"/>
  <c r="AR19" i="17"/>
  <c r="AC15" i="17"/>
  <c r="AP20" i="17"/>
  <c r="N40" i="17"/>
  <c r="AQ40" i="17"/>
  <c r="L44" i="17"/>
  <c r="AP44" i="17" s="1"/>
  <c r="N43" i="17"/>
  <c r="AR43" i="17" s="1"/>
  <c r="AQ19" i="17"/>
  <c r="AP19" i="17"/>
  <c r="N16" i="17"/>
  <c r="AP44" i="16"/>
  <c r="AR43" i="16"/>
  <c r="AA32" i="16"/>
  <c r="AP31" i="16"/>
  <c r="AP32" i="16"/>
  <c r="AP20" i="16"/>
  <c r="AC19" i="16"/>
  <c r="AR19" i="16" s="1"/>
  <c r="AP43" i="16"/>
  <c r="N27" i="16"/>
  <c r="AQ27" i="15"/>
  <c r="AA20" i="15"/>
  <c r="AR19" i="15"/>
  <c r="AP20" i="15"/>
  <c r="AP19" i="15"/>
  <c r="L44" i="15"/>
  <c r="AP44" i="15" s="1"/>
  <c r="L32" i="15"/>
  <c r="AP32" i="15" s="1"/>
  <c r="AR31" i="15"/>
  <c r="AQ31" i="15"/>
  <c r="AP31" i="15"/>
  <c r="AC41" i="14"/>
  <c r="S44" i="14"/>
  <c r="W44" i="14"/>
  <c r="AN31" i="14"/>
  <c r="AC28" i="14"/>
  <c r="AQ29" i="14"/>
  <c r="AK31" i="14"/>
  <c r="AC29" i="14"/>
  <c r="U32" i="14"/>
  <c r="U20" i="14"/>
  <c r="Y20" i="14"/>
  <c r="Q44" i="11"/>
  <c r="AC41" i="11"/>
  <c r="AQ42" i="11"/>
  <c r="AM43" i="11"/>
  <c r="AC27" i="11"/>
  <c r="S32" i="11"/>
  <c r="W32" i="11"/>
  <c r="W20" i="11"/>
  <c r="AQ41" i="11"/>
  <c r="N17" i="11"/>
  <c r="J20" i="11"/>
  <c r="S32" i="10"/>
  <c r="W32" i="10"/>
  <c r="N41" i="10"/>
  <c r="F44" i="10"/>
  <c r="N28" i="10"/>
  <c r="AQ41" i="6"/>
  <c r="AC27" i="6"/>
  <c r="AJ43" i="12"/>
  <c r="AC40" i="12"/>
  <c r="S44" i="12"/>
  <c r="W44" i="12"/>
  <c r="AC15" i="12"/>
  <c r="N18" i="12"/>
  <c r="AC41" i="9"/>
  <c r="AC16" i="9"/>
  <c r="AC18" i="9"/>
  <c r="W20" i="9"/>
  <c r="N40" i="9"/>
  <c r="B44" i="9"/>
  <c r="AO31" i="9"/>
  <c r="AC40" i="8"/>
  <c r="AP27" i="8"/>
  <c r="U44" i="7"/>
  <c r="Y44" i="7"/>
  <c r="AK31" i="7"/>
  <c r="AO31" i="7"/>
  <c r="AC27" i="7"/>
  <c r="U32" i="7"/>
  <c r="Y32" i="7"/>
  <c r="AC18" i="7"/>
  <c r="W20" i="7"/>
  <c r="AP18" i="7"/>
  <c r="AH19" i="7"/>
  <c r="AL19" i="7"/>
  <c r="AQ15" i="7"/>
  <c r="AK19" i="7"/>
  <c r="AC15" i="7"/>
  <c r="AQ28" i="7"/>
  <c r="AC40" i="4"/>
  <c r="AC30" i="4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F44" i="4" s="1"/>
  <c r="AI43" i="16"/>
  <c r="U44" i="16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D32" i="6"/>
  <c r="H20" i="6"/>
  <c r="N18" i="6"/>
  <c r="D20" i="6"/>
  <c r="AH20" i="6" s="1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L20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R16" i="7" s="1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N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R42" i="14" s="1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AC32" i="11" s="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C44" i="10" s="1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AR16" i="14" s="1"/>
  <c r="N30" i="14"/>
  <c r="D44" i="14"/>
  <c r="AH44" i="14" s="1"/>
  <c r="AP17" i="11"/>
  <c r="AP30" i="11"/>
  <c r="N30" i="11"/>
  <c r="AR30" i="11" s="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AN44" i="17" s="1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N20" i="12"/>
  <c r="AK19" i="12"/>
  <c r="AH19" i="8"/>
  <c r="D20" i="17"/>
  <c r="AH20" i="17" s="1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P17" i="9"/>
  <c r="AF31" i="9"/>
  <c r="N27" i="8"/>
  <c r="N41" i="8"/>
  <c r="AR41" i="8" s="1"/>
  <c r="AF43" i="8"/>
  <c r="Q20" i="11"/>
  <c r="N39" i="11"/>
  <c r="N17" i="10"/>
  <c r="AR17" i="10" s="1"/>
  <c r="AF19" i="10"/>
  <c r="F32" i="10"/>
  <c r="J44" i="10"/>
  <c r="AN44" i="10" s="1"/>
  <c r="Q20" i="6"/>
  <c r="N39" i="6"/>
  <c r="N17" i="12"/>
  <c r="AR17" i="12" s="1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J32" i="17" l="1"/>
  <c r="AN32" i="17"/>
  <c r="AR42" i="16"/>
  <c r="AC32" i="16"/>
  <c r="AR16" i="16"/>
  <c r="AR40" i="16"/>
  <c r="AL44" i="15"/>
  <c r="AR41" i="15"/>
  <c r="AF20" i="15"/>
  <c r="AJ20" i="15"/>
  <c r="AF32" i="15"/>
  <c r="AR39" i="14"/>
  <c r="AC32" i="14"/>
  <c r="AR30" i="14"/>
  <c r="AH32" i="14"/>
  <c r="AR42" i="11"/>
  <c r="AJ44" i="11"/>
  <c r="AR29" i="11"/>
  <c r="AR28" i="11"/>
  <c r="AH44" i="10"/>
  <c r="AC32" i="10"/>
  <c r="AF32" i="10"/>
  <c r="AJ20" i="10"/>
  <c r="AF20" i="10"/>
  <c r="AR39" i="6"/>
  <c r="AJ44" i="6"/>
  <c r="AR41" i="6"/>
  <c r="AR28" i="6"/>
  <c r="AH32" i="6"/>
  <c r="AL44" i="12"/>
  <c r="AN44" i="12"/>
  <c r="AH44" i="12"/>
  <c r="AN32" i="12"/>
  <c r="AR29" i="12"/>
  <c r="AH20" i="12"/>
  <c r="AR16" i="12"/>
  <c r="AN44" i="9"/>
  <c r="AH20" i="9"/>
  <c r="AL32" i="9"/>
  <c r="AR27" i="8"/>
  <c r="AR30" i="8"/>
  <c r="AL32" i="8"/>
  <c r="AR17" i="8"/>
  <c r="AR41" i="7"/>
  <c r="AR28" i="7"/>
  <c r="AN20" i="7"/>
  <c r="AR15" i="7"/>
  <c r="AR17" i="7"/>
  <c r="AH20" i="7"/>
  <c r="AN44" i="4"/>
  <c r="AR42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<sst xmlns="http://schemas.openxmlformats.org/spreadsheetml/2006/main" count="3300" uniqueCount="40">
  <si>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</si>
  <si>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</si>
  <si>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</si>
  <si>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</si>
  <si>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</si>
  <si>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</si>
  <si>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</si>
  <si>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</si>
  <si>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</si>
  <si>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</si>
  <si>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</si>
  <si>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</si>
  <si>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</si>
  <si>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</si>
  <si>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</si>
  <si>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</si>
  <si>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</si>
  <si>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</si>
  <si>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</si>
  <si>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</si>
  <si>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</si>
  <si>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</si>
  <si>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</si>
  <si>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</si>
  <si>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</si>
  <si>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</si>
  <si>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</si>
  <si>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</si>
  <si>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</si>
  <si>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</si>
  <si>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</si>
  <si>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</si>
  <si>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</si>
  <si>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</si>
  <si>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</si>
  <si>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</si>
  <si>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</si>
  <si>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</si>
  <si>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</si>
  <si>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2010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</si>
</sst>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73779141" xfId="46" xr:uid="{F50B6D56-1BE7-4849-9A1C-BCC683023741}"/>
    <cellStyle name="style1711473779228" xfId="48" xr:uid="{ABC9AC25-0B00-4137-A178-4386D4226F7B}"/>
    <cellStyle name="style1711473779400" xfId="49" xr:uid="{940A6B6B-297B-44A9-98F3-A08936A11819}"/>
    <cellStyle name="style1711473779479" xfId="50" xr:uid="{F1459539-B33D-4C73-8DDD-DBA2C175E185}"/>
    <cellStyle name="style1711473782954" xfId="47" xr:uid="{0368AC16-BFB1-413C-82BF-0C369286DF53}"/>
    <cellStyle name="style1711473783879" xfId="51" xr:uid="{95C4A1ED-B459-4AE6-9AD5-ACCF7BA0229B}"/>
    <cellStyle name="style1711473784046" xfId="52" xr:uid="{7DBF6EF8-3F40-4794-B35D-BF287C253870}"/>
    <cellStyle name="style1711473784270" xfId="53" xr:uid="{7782E96D-22D3-4EA4-B3BD-08D0732567F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4904899.9999999991</v>
      </c>
      <c r="C15" s="2"/>
      <c r="D15" s="2">
        <v>1308060</v>
      </c>
      <c r="E15" s="2"/>
      <c r="F15" s="2">
        <v>2999060</v>
      </c>
      <c r="G15" s="2"/>
      <c r="H15" s="2">
        <v>11088000</v>
      </c>
      <c r="I15" s="2"/>
      <c r="J15" s="2">
        <v>0</v>
      </c>
      <c r="K15" s="2"/>
      <c r="L15" s="1">
        <f t="shared" ref="L15:M18" si="0">B15+D15+F15+H15+J15</f>
        <v>20300020</v>
      </c>
      <c r="M15" s="13">
        <f t="shared" si="0"/>
        <v>0</v>
      </c>
      <c r="N15" s="14">
        <f>L15+M15</f>
        <v>20300020</v>
      </c>
      <c r="P15" s="3" t="s">
        <v>12</v>
      </c>
      <c r="Q15" s="2">
        <v>1230</v>
      </c>
      <c r="R15" s="2">
        <v>0</v>
      </c>
      <c r="S15" s="2">
        <v>312</v>
      </c>
      <c r="T15" s="2">
        <v>0</v>
      </c>
      <c r="U15" s="2">
        <v>768</v>
      </c>
      <c r="V15" s="2">
        <v>0</v>
      </c>
      <c r="W15" s="2">
        <v>2856</v>
      </c>
      <c r="X15" s="2">
        <v>0</v>
      </c>
      <c r="Y15" s="2">
        <v>250</v>
      </c>
      <c r="Z15" s="2">
        <v>0</v>
      </c>
      <c r="AA15" s="1">
        <f t="shared" ref="AA15:AB18" si="1">Q15+S15+U15+W15+Y15</f>
        <v>5416</v>
      </c>
      <c r="AB15" s="13">
        <f t="shared" si="1"/>
        <v>0</v>
      </c>
      <c r="AC15" s="14">
        <f>AA15+AB15</f>
        <v>5416</v>
      </c>
      <c r="AE15" s="3" t="s">
        <v>12</v>
      </c>
      <c r="AF15" s="2">
        <f t="shared" ref="AF15:AR18" si="2">IFERROR(B15/Q15, "N.A.")</f>
        <v>3987.7235772357717</v>
      </c>
      <c r="AG15" s="2" t="str">
        <f t="shared" si="2"/>
        <v>N.A.</v>
      </c>
      <c r="AH15" s="2">
        <f t="shared" si="2"/>
        <v>4192.5</v>
      </c>
      <c r="AI15" s="2" t="str">
        <f t="shared" si="2"/>
        <v>N.A.</v>
      </c>
      <c r="AJ15" s="2">
        <f t="shared" si="2"/>
        <v>3905.0260416666665</v>
      </c>
      <c r="AK15" s="2" t="str">
        <f t="shared" si="2"/>
        <v>N.A.</v>
      </c>
      <c r="AL15" s="2">
        <f t="shared" si="2"/>
        <v>3882.3529411764707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3748.1573116691284</v>
      </c>
      <c r="AQ15" s="16" t="str">
        <f t="shared" si="2"/>
        <v>N.A.</v>
      </c>
      <c r="AR15" s="14">
        <f t="shared" si="2"/>
        <v>3748.1573116691284</v>
      </c>
    </row>
    <row r="16" spans="1:44" ht="15" customHeight="1" thickBot="1" x14ac:dyDescent="0.3">
      <c r="A16" s="3" t="s">
        <v>13</v>
      </c>
      <c r="B16" s="2">
        <v>3756575</v>
      </c>
      <c r="C16" s="2">
        <v>500000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3756575</v>
      </c>
      <c r="M16" s="13">
        <f t="shared" si="0"/>
        <v>500000</v>
      </c>
      <c r="N16" s="14">
        <f>L16+M16</f>
        <v>4256575</v>
      </c>
      <c r="P16" s="3" t="s">
        <v>13</v>
      </c>
      <c r="Q16" s="2">
        <v>793</v>
      </c>
      <c r="R16" s="2">
        <v>125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793</v>
      </c>
      <c r="AB16" s="13">
        <f t="shared" si="1"/>
        <v>125</v>
      </c>
      <c r="AC16" s="14">
        <f>AA16+AB16</f>
        <v>918</v>
      </c>
      <c r="AE16" s="3" t="s">
        <v>13</v>
      </c>
      <c r="AF16" s="2">
        <f t="shared" si="2"/>
        <v>4737.1689785624212</v>
      </c>
      <c r="AG16" s="2">
        <f t="shared" si="2"/>
        <v>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4737.1689785624212</v>
      </c>
      <c r="AQ16" s="16">
        <f t="shared" si="2"/>
        <v>4000</v>
      </c>
      <c r="AR16" s="14">
        <f t="shared" si="2"/>
        <v>4636.7919389978215</v>
      </c>
    </row>
    <row r="17" spans="1:44" ht="15" customHeight="1" thickBot="1" x14ac:dyDescent="0.3">
      <c r="A17" s="3" t="s">
        <v>14</v>
      </c>
      <c r="B17" s="2">
        <v>10461509.999999998</v>
      </c>
      <c r="C17" s="2">
        <v>81278498</v>
      </c>
      <c r="D17" s="2">
        <v>1095984.0000000002</v>
      </c>
      <c r="E17" s="2">
        <v>11095999.999999998</v>
      </c>
      <c r="F17" s="2"/>
      <c r="G17" s="2">
        <v>7254200</v>
      </c>
      <c r="H17" s="2"/>
      <c r="I17" s="2">
        <v>5127130</v>
      </c>
      <c r="J17" s="2">
        <v>0</v>
      </c>
      <c r="K17" s="2"/>
      <c r="L17" s="1">
        <f t="shared" si="0"/>
        <v>11557493.999999998</v>
      </c>
      <c r="M17" s="13">
        <f t="shared" si="0"/>
        <v>104755828</v>
      </c>
      <c r="N17" s="14">
        <f>L17+M17</f>
        <v>116313322</v>
      </c>
      <c r="P17" s="3" t="s">
        <v>14</v>
      </c>
      <c r="Q17" s="2">
        <v>2705</v>
      </c>
      <c r="R17" s="2">
        <v>12994</v>
      </c>
      <c r="S17" s="2">
        <v>396</v>
      </c>
      <c r="T17" s="2">
        <v>919</v>
      </c>
      <c r="U17" s="2">
        <v>0</v>
      </c>
      <c r="V17" s="2">
        <v>1131</v>
      </c>
      <c r="W17" s="2">
        <v>0</v>
      </c>
      <c r="X17" s="2">
        <v>674</v>
      </c>
      <c r="Y17" s="2">
        <v>600</v>
      </c>
      <c r="Z17" s="2">
        <v>0</v>
      </c>
      <c r="AA17" s="1">
        <f t="shared" si="1"/>
        <v>3701</v>
      </c>
      <c r="AB17" s="13">
        <f t="shared" si="1"/>
        <v>15718</v>
      </c>
      <c r="AC17" s="14">
        <f>AA17+AB17</f>
        <v>19419</v>
      </c>
      <c r="AE17" s="3" t="s">
        <v>14</v>
      </c>
      <c r="AF17" s="2">
        <f t="shared" si="2"/>
        <v>3867.4713493530494</v>
      </c>
      <c r="AG17" s="2">
        <f t="shared" si="2"/>
        <v>6255.0791134369711</v>
      </c>
      <c r="AH17" s="2">
        <f t="shared" si="2"/>
        <v>2767.6363636363644</v>
      </c>
      <c r="AI17" s="2">
        <f t="shared" si="2"/>
        <v>12073.993471164307</v>
      </c>
      <c r="AJ17" s="2" t="str">
        <f t="shared" si="2"/>
        <v>N.A.</v>
      </c>
      <c r="AK17" s="2">
        <f t="shared" si="2"/>
        <v>6413.969938107869</v>
      </c>
      <c r="AL17" s="2" t="str">
        <f t="shared" si="2"/>
        <v>N.A.</v>
      </c>
      <c r="AM17" s="2">
        <f t="shared" si="2"/>
        <v>7607.0178041543031</v>
      </c>
      <c r="AN17" s="2">
        <f t="shared" si="2"/>
        <v>0</v>
      </c>
      <c r="AO17" s="2" t="str">
        <f t="shared" si="2"/>
        <v>N.A.</v>
      </c>
      <c r="AP17" s="15">
        <f t="shared" si="2"/>
        <v>3122.803026209132</v>
      </c>
      <c r="AQ17" s="16">
        <f t="shared" si="2"/>
        <v>6664.7046698053191</v>
      </c>
      <c r="AR17" s="14">
        <f t="shared" si="2"/>
        <v>5989.6658942273034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19122985</v>
      </c>
      <c r="C19" s="2">
        <f t="shared" si="3"/>
        <v>81778498</v>
      </c>
      <c r="D19" s="2">
        <f t="shared" si="3"/>
        <v>2404044</v>
      </c>
      <c r="E19" s="2">
        <f t="shared" si="3"/>
        <v>11095999.999999998</v>
      </c>
      <c r="F19" s="2">
        <f t="shared" si="3"/>
        <v>2999060</v>
      </c>
      <c r="G19" s="2">
        <f t="shared" si="3"/>
        <v>7254200</v>
      </c>
      <c r="H19" s="2">
        <f t="shared" si="3"/>
        <v>11088000</v>
      </c>
      <c r="I19" s="2">
        <f t="shared" si="3"/>
        <v>5127130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35614089</v>
      </c>
      <c r="M19" s="13">
        <f t="shared" ref="M19" si="5">C19+E19+G19+I19+K19</f>
        <v>105255828</v>
      </c>
      <c r="N19" s="18">
        <f>L19+M19</f>
        <v>140869917</v>
      </c>
      <c r="P19" s="4" t="s">
        <v>16</v>
      </c>
      <c r="Q19" s="2">
        <f t="shared" ref="Q19:Z19" si="6">SUM(Q15:Q18)</f>
        <v>4728</v>
      </c>
      <c r="R19" s="2">
        <f t="shared" si="6"/>
        <v>13119</v>
      </c>
      <c r="S19" s="2">
        <f t="shared" si="6"/>
        <v>708</v>
      </c>
      <c r="T19" s="2">
        <f t="shared" si="6"/>
        <v>919</v>
      </c>
      <c r="U19" s="2">
        <f t="shared" si="6"/>
        <v>768</v>
      </c>
      <c r="V19" s="2">
        <f t="shared" si="6"/>
        <v>1131</v>
      </c>
      <c r="W19" s="2">
        <f t="shared" si="6"/>
        <v>2856</v>
      </c>
      <c r="X19" s="2">
        <f t="shared" si="6"/>
        <v>674</v>
      </c>
      <c r="Y19" s="2">
        <f t="shared" si="6"/>
        <v>850</v>
      </c>
      <c r="Z19" s="2">
        <f t="shared" si="6"/>
        <v>0</v>
      </c>
      <c r="AA19" s="1">
        <f t="shared" ref="AA19" si="7">Q19+S19+U19+W19+Y19</f>
        <v>9910</v>
      </c>
      <c r="AB19" s="13">
        <f t="shared" ref="AB19" si="8">R19+T19+V19+X19+Z19</f>
        <v>15843</v>
      </c>
      <c r="AC19" s="14">
        <f>AA19+AB19</f>
        <v>25753</v>
      </c>
      <c r="AE19" s="4" t="s">
        <v>16</v>
      </c>
      <c r="AF19" s="2">
        <f t="shared" ref="AF19:AO19" si="9">IFERROR(B19/Q19, "N.A.")</f>
        <v>4044.6245769881557</v>
      </c>
      <c r="AG19" s="2">
        <f t="shared" si="9"/>
        <v>6233.5923469776662</v>
      </c>
      <c r="AH19" s="2">
        <f t="shared" si="9"/>
        <v>3395.5423728813557</v>
      </c>
      <c r="AI19" s="2">
        <f t="shared" si="9"/>
        <v>12073.993471164307</v>
      </c>
      <c r="AJ19" s="2">
        <f t="shared" si="9"/>
        <v>3905.0260416666665</v>
      </c>
      <c r="AK19" s="2">
        <f t="shared" si="9"/>
        <v>6413.969938107869</v>
      </c>
      <c r="AL19" s="2">
        <f t="shared" si="9"/>
        <v>3882.3529411764707</v>
      </c>
      <c r="AM19" s="2">
        <f t="shared" si="9"/>
        <v>7607.0178041543031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3593.7526740665994</v>
      </c>
      <c r="AQ19" s="16">
        <f t="shared" ref="AQ19" si="11">IFERROR(M19/AB19, "N.A.")</f>
        <v>6643.680363567506</v>
      </c>
      <c r="AR19" s="14">
        <f t="shared" ref="AR19" si="12">IFERROR(N19/AC19, "N.A.")</f>
        <v>5470.0391022405156</v>
      </c>
    </row>
    <row r="20" spans="1:44" ht="15" customHeight="1" thickBot="1" x14ac:dyDescent="0.3">
      <c r="A20" s="5" t="s">
        <v>0</v>
      </c>
      <c r="B20" s="48">
        <f>B19+C19</f>
        <v>100901483</v>
      </c>
      <c r="C20" s="49"/>
      <c r="D20" s="48">
        <f>D19+E19</f>
        <v>13500043.999999998</v>
      </c>
      <c r="E20" s="49"/>
      <c r="F20" s="48">
        <f>F19+G19</f>
        <v>10253260</v>
      </c>
      <c r="G20" s="49"/>
      <c r="H20" s="48">
        <f>H19+I19</f>
        <v>16215130</v>
      </c>
      <c r="I20" s="49"/>
      <c r="J20" s="48">
        <f>J19+K19</f>
        <v>0</v>
      </c>
      <c r="K20" s="49"/>
      <c r="L20" s="48">
        <f>L19+M19</f>
        <v>140869917</v>
      </c>
      <c r="M20" s="50"/>
      <c r="N20" s="19">
        <f>B20+D20+F20+H20+J20</f>
        <v>140869917</v>
      </c>
      <c r="P20" s="5" t="s">
        <v>0</v>
      </c>
      <c r="Q20" s="48">
        <f>Q19+R19</f>
        <v>17847</v>
      </c>
      <c r="R20" s="49"/>
      <c r="S20" s="48">
        <f>S19+T19</f>
        <v>1627</v>
      </c>
      <c r="T20" s="49"/>
      <c r="U20" s="48">
        <f>U19+V19</f>
        <v>1899</v>
      </c>
      <c r="V20" s="49"/>
      <c r="W20" s="48">
        <f>W19+X19</f>
        <v>3530</v>
      </c>
      <c r="X20" s="49"/>
      <c r="Y20" s="48">
        <f>Y19+Z19</f>
        <v>850</v>
      </c>
      <c r="Z20" s="49"/>
      <c r="AA20" s="48">
        <f>AA19+AB19</f>
        <v>25753</v>
      </c>
      <c r="AB20" s="49"/>
      <c r="AC20" s="20">
        <f>Q20+S20+U20+W20+Y20</f>
        <v>25753</v>
      </c>
      <c r="AE20" s="5" t="s">
        <v>0</v>
      </c>
      <c r="AF20" s="28">
        <f>IFERROR(B20/Q20,"N.A.")</f>
        <v>5653.6943463887492</v>
      </c>
      <c r="AG20" s="29"/>
      <c r="AH20" s="28">
        <f>IFERROR(D20/S20,"N.A.")</f>
        <v>8297.5070682237238</v>
      </c>
      <c r="AI20" s="29"/>
      <c r="AJ20" s="28">
        <f>IFERROR(F20/U20,"N.A.")</f>
        <v>5399.2943654555029</v>
      </c>
      <c r="AK20" s="29"/>
      <c r="AL20" s="28">
        <f>IFERROR(H20/W20,"N.A.")</f>
        <v>4593.5212464589231</v>
      </c>
      <c r="AM20" s="29"/>
      <c r="AN20" s="28">
        <f>IFERROR(J20/Y20,"N.A.")</f>
        <v>0</v>
      </c>
      <c r="AO20" s="29"/>
      <c r="AP20" s="28">
        <f>IFERROR(L20/AA20,"N.A.")</f>
        <v>5470.0391022405156</v>
      </c>
      <c r="AQ20" s="29"/>
      <c r="AR20" s="17">
        <f>IFERROR(N20/AC20, "N.A.")</f>
        <v>5470.0391022405156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3698429.9999999995</v>
      </c>
      <c r="C27" s="2"/>
      <c r="D27" s="2"/>
      <c r="E27" s="2"/>
      <c r="F27" s="2">
        <v>2999060</v>
      </c>
      <c r="G27" s="2"/>
      <c r="H27" s="2">
        <v>7965220.0000000019</v>
      </c>
      <c r="I27" s="2"/>
      <c r="J27" s="2">
        <v>0</v>
      </c>
      <c r="K27" s="2"/>
      <c r="L27" s="1">
        <f t="shared" ref="L27:M30" si="13">B27+D27+F27+H27+J27</f>
        <v>14662710.000000002</v>
      </c>
      <c r="M27" s="13">
        <f t="shared" si="13"/>
        <v>0</v>
      </c>
      <c r="N27" s="14">
        <f>L27+M27</f>
        <v>14662710.000000002</v>
      </c>
      <c r="P27" s="3" t="s">
        <v>12</v>
      </c>
      <c r="Q27" s="2">
        <v>765</v>
      </c>
      <c r="R27" s="2">
        <v>0</v>
      </c>
      <c r="S27" s="2">
        <v>0</v>
      </c>
      <c r="T27" s="2">
        <v>0</v>
      </c>
      <c r="U27" s="2">
        <v>768</v>
      </c>
      <c r="V27" s="2">
        <v>0</v>
      </c>
      <c r="W27" s="2">
        <v>1614</v>
      </c>
      <c r="X27" s="2">
        <v>0</v>
      </c>
      <c r="Y27" s="2">
        <v>125</v>
      </c>
      <c r="Z27" s="2">
        <v>0</v>
      </c>
      <c r="AA27" s="1">
        <f t="shared" ref="AA27:AB30" si="14">Q27+S27+U27+W27+Y27</f>
        <v>3272</v>
      </c>
      <c r="AB27" s="13">
        <f t="shared" si="14"/>
        <v>0</v>
      </c>
      <c r="AC27" s="14">
        <f>AA27+AB27</f>
        <v>3272</v>
      </c>
      <c r="AE27" s="3" t="s">
        <v>12</v>
      </c>
      <c r="AF27" s="2">
        <f t="shared" ref="AF27:AR30" si="15">IFERROR(B27/Q27, "N.A.")</f>
        <v>4834.5490196078426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3905.0260416666665</v>
      </c>
      <c r="AK27" s="2" t="str">
        <f t="shared" si="15"/>
        <v>N.A.</v>
      </c>
      <c r="AL27" s="2">
        <f t="shared" si="15"/>
        <v>4935.0805452292452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4481.2683374083135</v>
      </c>
      <c r="AQ27" s="16" t="str">
        <f t="shared" si="15"/>
        <v>N.A.</v>
      </c>
      <c r="AR27" s="14">
        <f t="shared" si="15"/>
        <v>4481.2683374083135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6647739.9999999991</v>
      </c>
      <c r="C29" s="2">
        <v>54400428.000000022</v>
      </c>
      <c r="D29" s="2">
        <v>1095984.0000000002</v>
      </c>
      <c r="E29" s="2">
        <v>9224000</v>
      </c>
      <c r="F29" s="2"/>
      <c r="G29" s="2">
        <v>6006200</v>
      </c>
      <c r="H29" s="2"/>
      <c r="I29" s="2">
        <v>5127130</v>
      </c>
      <c r="J29" s="2">
        <v>0</v>
      </c>
      <c r="K29" s="2"/>
      <c r="L29" s="1">
        <f t="shared" si="13"/>
        <v>7743723.9999999991</v>
      </c>
      <c r="M29" s="13">
        <f t="shared" si="13"/>
        <v>74757758.00000003</v>
      </c>
      <c r="N29" s="14">
        <f>L29+M29</f>
        <v>82501482.00000003</v>
      </c>
      <c r="P29" s="3" t="s">
        <v>14</v>
      </c>
      <c r="Q29" s="2">
        <v>1546</v>
      </c>
      <c r="R29" s="2">
        <v>8399</v>
      </c>
      <c r="S29" s="2">
        <v>396</v>
      </c>
      <c r="T29" s="2">
        <v>607</v>
      </c>
      <c r="U29" s="2">
        <v>0</v>
      </c>
      <c r="V29" s="2">
        <v>733</v>
      </c>
      <c r="W29" s="2">
        <v>0</v>
      </c>
      <c r="X29" s="2">
        <v>674</v>
      </c>
      <c r="Y29" s="2">
        <v>156</v>
      </c>
      <c r="Z29" s="2">
        <v>0</v>
      </c>
      <c r="AA29" s="1">
        <f t="shared" si="14"/>
        <v>2098</v>
      </c>
      <c r="AB29" s="13">
        <f t="shared" si="14"/>
        <v>10413</v>
      </c>
      <c r="AC29" s="14">
        <f>AA29+AB29</f>
        <v>12511</v>
      </c>
      <c r="AE29" s="3" t="s">
        <v>14</v>
      </c>
      <c r="AF29" s="2">
        <f t="shared" si="15"/>
        <v>4299.9611901681756</v>
      </c>
      <c r="AG29" s="2">
        <f t="shared" si="15"/>
        <v>6477.0125014882751</v>
      </c>
      <c r="AH29" s="2">
        <f t="shared" si="15"/>
        <v>2767.6363636363644</v>
      </c>
      <c r="AI29" s="2">
        <f t="shared" si="15"/>
        <v>15196.046128500824</v>
      </c>
      <c r="AJ29" s="2" t="str">
        <f t="shared" si="15"/>
        <v>N.A.</v>
      </c>
      <c r="AK29" s="2">
        <f t="shared" si="15"/>
        <v>8193.9972714870401</v>
      </c>
      <c r="AL29" s="2" t="str">
        <f t="shared" si="15"/>
        <v>N.A.</v>
      </c>
      <c r="AM29" s="2">
        <f t="shared" si="15"/>
        <v>7607.0178041543031</v>
      </c>
      <c r="AN29" s="2">
        <f t="shared" si="15"/>
        <v>0</v>
      </c>
      <c r="AO29" s="2" t="str">
        <f t="shared" si="15"/>
        <v>N.A.</v>
      </c>
      <c r="AP29" s="15">
        <f t="shared" si="15"/>
        <v>3691.002859866539</v>
      </c>
      <c r="AQ29" s="16">
        <f t="shared" si="15"/>
        <v>7179.2718716988411</v>
      </c>
      <c r="AR29" s="14">
        <f t="shared" si="15"/>
        <v>6594.3155623051734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10346169.999999998</v>
      </c>
      <c r="C31" s="2">
        <f t="shared" si="16"/>
        <v>54400428.000000022</v>
      </c>
      <c r="D31" s="2">
        <f t="shared" si="16"/>
        <v>1095984.0000000002</v>
      </c>
      <c r="E31" s="2">
        <f t="shared" si="16"/>
        <v>9224000</v>
      </c>
      <c r="F31" s="2">
        <f t="shared" si="16"/>
        <v>2999060</v>
      </c>
      <c r="G31" s="2">
        <f t="shared" si="16"/>
        <v>6006200</v>
      </c>
      <c r="H31" s="2">
        <f t="shared" si="16"/>
        <v>7965220.0000000019</v>
      </c>
      <c r="I31" s="2">
        <f t="shared" si="16"/>
        <v>5127130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22406434</v>
      </c>
      <c r="M31" s="13">
        <f t="shared" ref="M31" si="18">C31+E31+G31+I31+K31</f>
        <v>74757758.00000003</v>
      </c>
      <c r="N31" s="18">
        <f>L31+M31</f>
        <v>97164192.00000003</v>
      </c>
      <c r="P31" s="4" t="s">
        <v>16</v>
      </c>
      <c r="Q31" s="2">
        <f t="shared" ref="Q31:Z31" si="19">SUM(Q27:Q30)</f>
        <v>2311</v>
      </c>
      <c r="R31" s="2">
        <f t="shared" si="19"/>
        <v>8399</v>
      </c>
      <c r="S31" s="2">
        <f t="shared" si="19"/>
        <v>396</v>
      </c>
      <c r="T31" s="2">
        <f t="shared" si="19"/>
        <v>607</v>
      </c>
      <c r="U31" s="2">
        <f t="shared" si="19"/>
        <v>768</v>
      </c>
      <c r="V31" s="2">
        <f t="shared" si="19"/>
        <v>733</v>
      </c>
      <c r="W31" s="2">
        <f t="shared" si="19"/>
        <v>1614</v>
      </c>
      <c r="X31" s="2">
        <f t="shared" si="19"/>
        <v>674</v>
      </c>
      <c r="Y31" s="2">
        <f t="shared" si="19"/>
        <v>281</v>
      </c>
      <c r="Z31" s="2">
        <f t="shared" si="19"/>
        <v>0</v>
      </c>
      <c r="AA31" s="1">
        <f t="shared" ref="AA31" si="20">Q31+S31+U31+W31+Y31</f>
        <v>5370</v>
      </c>
      <c r="AB31" s="13">
        <f t="shared" ref="AB31" si="21">R31+T31+V31+X31+Z31</f>
        <v>10413</v>
      </c>
      <c r="AC31" s="14">
        <f>AA31+AB31</f>
        <v>15783</v>
      </c>
      <c r="AE31" s="4" t="s">
        <v>16</v>
      </c>
      <c r="AF31" s="2">
        <f t="shared" ref="AF31:AO31" si="22">IFERROR(B31/Q31, "N.A.")</f>
        <v>4476.9234097793151</v>
      </c>
      <c r="AG31" s="2">
        <f t="shared" si="22"/>
        <v>6477.0125014882751</v>
      </c>
      <c r="AH31" s="2">
        <f t="shared" si="22"/>
        <v>2767.6363636363644</v>
      </c>
      <c r="AI31" s="2">
        <f t="shared" si="22"/>
        <v>15196.046128500824</v>
      </c>
      <c r="AJ31" s="2">
        <f t="shared" si="22"/>
        <v>3905.0260416666665</v>
      </c>
      <c r="AK31" s="2">
        <f t="shared" si="22"/>
        <v>8193.9972714870401</v>
      </c>
      <c r="AL31" s="2">
        <f t="shared" si="22"/>
        <v>4935.0805452292452</v>
      </c>
      <c r="AM31" s="2">
        <f t="shared" si="22"/>
        <v>7607.0178041543031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4172.5202979515825</v>
      </c>
      <c r="AQ31" s="16">
        <f t="shared" ref="AQ31" si="24">IFERROR(M31/AB31, "N.A.")</f>
        <v>7179.2718716988411</v>
      </c>
      <c r="AR31" s="14">
        <f t="shared" ref="AR31" si="25">IFERROR(N31/AC31, "N.A.")</f>
        <v>6156.2562250522733</v>
      </c>
    </row>
    <row r="32" spans="1:44" ht="15" customHeight="1" thickBot="1" x14ac:dyDescent="0.3">
      <c r="A32" s="5" t="s">
        <v>0</v>
      </c>
      <c r="B32" s="48">
        <f>B31+C31</f>
        <v>64746598.000000022</v>
      </c>
      <c r="C32" s="49"/>
      <c r="D32" s="48">
        <f>D31+E31</f>
        <v>10319984</v>
      </c>
      <c r="E32" s="49"/>
      <c r="F32" s="48">
        <f>F31+G31</f>
        <v>9005260</v>
      </c>
      <c r="G32" s="49"/>
      <c r="H32" s="48">
        <f>H31+I31</f>
        <v>13092350.000000002</v>
      </c>
      <c r="I32" s="49"/>
      <c r="J32" s="48">
        <f>J31+K31</f>
        <v>0</v>
      </c>
      <c r="K32" s="49"/>
      <c r="L32" s="48">
        <f>L31+M31</f>
        <v>97164192.00000003</v>
      </c>
      <c r="M32" s="50"/>
      <c r="N32" s="19">
        <f>B32+D32+F32+H32+J32</f>
        <v>97164192.00000003</v>
      </c>
      <c r="P32" s="5" t="s">
        <v>0</v>
      </c>
      <c r="Q32" s="48">
        <f>Q31+R31</f>
        <v>10710</v>
      </c>
      <c r="R32" s="49"/>
      <c r="S32" s="48">
        <f>S31+T31</f>
        <v>1003</v>
      </c>
      <c r="T32" s="49"/>
      <c r="U32" s="48">
        <f>U31+V31</f>
        <v>1501</v>
      </c>
      <c r="V32" s="49"/>
      <c r="W32" s="48">
        <f>W31+X31</f>
        <v>2288</v>
      </c>
      <c r="X32" s="49"/>
      <c r="Y32" s="48">
        <f>Y31+Z31</f>
        <v>281</v>
      </c>
      <c r="Z32" s="49"/>
      <c r="AA32" s="48">
        <f>AA31+AB31</f>
        <v>15783</v>
      </c>
      <c r="AB32" s="49"/>
      <c r="AC32" s="20">
        <f>Q32+S32+U32+W32+Y32</f>
        <v>15783</v>
      </c>
      <c r="AE32" s="5" t="s">
        <v>0</v>
      </c>
      <c r="AF32" s="28">
        <f>IFERROR(B32/Q32,"N.A.")</f>
        <v>6045.4339869281066</v>
      </c>
      <c r="AG32" s="29"/>
      <c r="AH32" s="28">
        <f>IFERROR(D32/S32,"N.A.")</f>
        <v>10289.116650049851</v>
      </c>
      <c r="AI32" s="29"/>
      <c r="AJ32" s="28">
        <f>IFERROR(F32/U32,"N.A.")</f>
        <v>5999.5069953364427</v>
      </c>
      <c r="AK32" s="29"/>
      <c r="AL32" s="28">
        <f>IFERROR(H32/W32,"N.A.")</f>
        <v>5722.1809440559446</v>
      </c>
      <c r="AM32" s="29"/>
      <c r="AN32" s="28">
        <f>IFERROR(J32/Y32,"N.A.")</f>
        <v>0</v>
      </c>
      <c r="AO32" s="29"/>
      <c r="AP32" s="28">
        <f>IFERROR(L32/AA32,"N.A.")</f>
        <v>6156.2562250522733</v>
      </c>
      <c r="AQ32" s="29"/>
      <c r="AR32" s="17">
        <f>IFERROR(N32/AC32, "N.A.")</f>
        <v>6156.2562250522733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1206470</v>
      </c>
      <c r="C39" s="2"/>
      <c r="D39" s="2">
        <v>1308060</v>
      </c>
      <c r="E39" s="2"/>
      <c r="F39" s="2"/>
      <c r="G39" s="2"/>
      <c r="H39" s="2">
        <v>3122780</v>
      </c>
      <c r="I39" s="2"/>
      <c r="J39" s="2">
        <v>0</v>
      </c>
      <c r="K39" s="2"/>
      <c r="L39" s="1">
        <f t="shared" ref="L39:M42" si="26">B39+D39+F39+H39+J39</f>
        <v>5637310</v>
      </c>
      <c r="M39" s="13">
        <f t="shared" si="26"/>
        <v>0</v>
      </c>
      <c r="N39" s="14">
        <f>L39+M39</f>
        <v>5637310</v>
      </c>
      <c r="P39" s="3" t="s">
        <v>12</v>
      </c>
      <c r="Q39" s="2">
        <v>465</v>
      </c>
      <c r="R39" s="2">
        <v>0</v>
      </c>
      <c r="S39" s="2">
        <v>312</v>
      </c>
      <c r="T39" s="2">
        <v>0</v>
      </c>
      <c r="U39" s="2">
        <v>0</v>
      </c>
      <c r="V39" s="2">
        <v>0</v>
      </c>
      <c r="W39" s="2">
        <v>1242</v>
      </c>
      <c r="X39" s="2">
        <v>0</v>
      </c>
      <c r="Y39" s="2">
        <v>125</v>
      </c>
      <c r="Z39" s="2">
        <v>0</v>
      </c>
      <c r="AA39" s="1">
        <f t="shared" ref="AA39:AB42" si="27">Q39+S39+U39+W39+Y39</f>
        <v>2144</v>
      </c>
      <c r="AB39" s="13">
        <f t="shared" si="27"/>
        <v>0</v>
      </c>
      <c r="AC39" s="14">
        <f>AA39+AB39</f>
        <v>2144</v>
      </c>
      <c r="AE39" s="3" t="s">
        <v>12</v>
      </c>
      <c r="AF39" s="2">
        <f t="shared" ref="AF39:AR42" si="28">IFERROR(B39/Q39, "N.A.")</f>
        <v>2594.5591397849462</v>
      </c>
      <c r="AG39" s="2" t="str">
        <f t="shared" si="28"/>
        <v>N.A.</v>
      </c>
      <c r="AH39" s="2">
        <f t="shared" si="28"/>
        <v>4192.5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2514.3156199677937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2629.3423507462685</v>
      </c>
      <c r="AQ39" s="16" t="str">
        <f t="shared" si="28"/>
        <v>N.A.</v>
      </c>
      <c r="AR39" s="14">
        <f t="shared" si="28"/>
        <v>2629.3423507462685</v>
      </c>
    </row>
    <row r="40" spans="1:44" ht="15" customHeight="1" thickBot="1" x14ac:dyDescent="0.3">
      <c r="A40" s="3" t="s">
        <v>13</v>
      </c>
      <c r="B40" s="2">
        <v>3756575</v>
      </c>
      <c r="C40" s="2">
        <v>500000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3756575</v>
      </c>
      <c r="M40" s="13">
        <f t="shared" si="26"/>
        <v>500000</v>
      </c>
      <c r="N40" s="14">
        <f>L40+M40</f>
        <v>4256575</v>
      </c>
      <c r="P40" s="3" t="s">
        <v>13</v>
      </c>
      <c r="Q40" s="2">
        <v>793</v>
      </c>
      <c r="R40" s="2">
        <v>125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793</v>
      </c>
      <c r="AB40" s="13">
        <f t="shared" si="27"/>
        <v>125</v>
      </c>
      <c r="AC40" s="14">
        <f>AA40+AB40</f>
        <v>918</v>
      </c>
      <c r="AE40" s="3" t="s">
        <v>13</v>
      </c>
      <c r="AF40" s="2">
        <f t="shared" si="28"/>
        <v>4737.1689785624212</v>
      </c>
      <c r="AG40" s="2">
        <f t="shared" si="28"/>
        <v>4000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4737.1689785624212</v>
      </c>
      <c r="AQ40" s="16">
        <f t="shared" si="28"/>
        <v>4000</v>
      </c>
      <c r="AR40" s="14">
        <f t="shared" si="28"/>
        <v>4636.7919389978215</v>
      </c>
    </row>
    <row r="41" spans="1:44" ht="15" customHeight="1" thickBot="1" x14ac:dyDescent="0.3">
      <c r="A41" s="3" t="s">
        <v>14</v>
      </c>
      <c r="B41" s="2">
        <v>3813770</v>
      </c>
      <c r="C41" s="2">
        <v>26878069.999999989</v>
      </c>
      <c r="D41" s="2"/>
      <c r="E41" s="2">
        <v>1872000</v>
      </c>
      <c r="F41" s="2"/>
      <c r="G41" s="2">
        <v>1248000</v>
      </c>
      <c r="H41" s="2"/>
      <c r="I41" s="2"/>
      <c r="J41" s="2">
        <v>0</v>
      </c>
      <c r="K41" s="2"/>
      <c r="L41" s="1">
        <f t="shared" si="26"/>
        <v>3813770</v>
      </c>
      <c r="M41" s="13">
        <f t="shared" si="26"/>
        <v>29998069.999999989</v>
      </c>
      <c r="N41" s="14">
        <f>L41+M41</f>
        <v>33811839.999999985</v>
      </c>
      <c r="P41" s="3" t="s">
        <v>14</v>
      </c>
      <c r="Q41" s="2">
        <v>1159</v>
      </c>
      <c r="R41" s="2">
        <v>4595</v>
      </c>
      <c r="S41" s="2">
        <v>0</v>
      </c>
      <c r="T41" s="2">
        <v>312</v>
      </c>
      <c r="U41" s="2">
        <v>0</v>
      </c>
      <c r="V41" s="2">
        <v>398</v>
      </c>
      <c r="W41" s="2">
        <v>0</v>
      </c>
      <c r="X41" s="2">
        <v>0</v>
      </c>
      <c r="Y41" s="2">
        <v>444</v>
      </c>
      <c r="Z41" s="2">
        <v>0</v>
      </c>
      <c r="AA41" s="1">
        <f t="shared" si="27"/>
        <v>1603</v>
      </c>
      <c r="AB41" s="13">
        <f t="shared" si="27"/>
        <v>5305</v>
      </c>
      <c r="AC41" s="14">
        <f>AA41+AB41</f>
        <v>6908</v>
      </c>
      <c r="AE41" s="3" t="s">
        <v>14</v>
      </c>
      <c r="AF41" s="2">
        <f t="shared" si="28"/>
        <v>3290.5694564279552</v>
      </c>
      <c r="AG41" s="2">
        <f t="shared" si="28"/>
        <v>5849.4167573449377</v>
      </c>
      <c r="AH41" s="2" t="str">
        <f t="shared" si="28"/>
        <v>N.A.</v>
      </c>
      <c r="AI41" s="2">
        <f t="shared" si="28"/>
        <v>6000</v>
      </c>
      <c r="AJ41" s="2" t="str">
        <f t="shared" si="28"/>
        <v>N.A.</v>
      </c>
      <c r="AK41" s="2">
        <f t="shared" si="28"/>
        <v>3135.6783919597988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2379.1453524641297</v>
      </c>
      <c r="AQ41" s="16">
        <f t="shared" si="28"/>
        <v>5654.6786050895362</v>
      </c>
      <c r="AR41" s="14">
        <f t="shared" si="28"/>
        <v>4894.5917776491005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8776815</v>
      </c>
      <c r="C43" s="2">
        <f t="shared" si="29"/>
        <v>27378069.999999989</v>
      </c>
      <c r="D43" s="2">
        <f t="shared" si="29"/>
        <v>1308060</v>
      </c>
      <c r="E43" s="2">
        <f t="shared" si="29"/>
        <v>1872000</v>
      </c>
      <c r="F43" s="2">
        <f t="shared" si="29"/>
        <v>0</v>
      </c>
      <c r="G43" s="2">
        <f t="shared" si="29"/>
        <v>1248000</v>
      </c>
      <c r="H43" s="2">
        <f t="shared" si="29"/>
        <v>3122780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13207655</v>
      </c>
      <c r="M43" s="13">
        <f t="shared" ref="M43" si="31">C43+E43+G43+I43+K43</f>
        <v>30498069.999999989</v>
      </c>
      <c r="N43" s="18">
        <f>L43+M43</f>
        <v>43705724.999999985</v>
      </c>
      <c r="P43" s="4" t="s">
        <v>16</v>
      </c>
      <c r="Q43" s="2">
        <f t="shared" ref="Q43:Z43" si="32">SUM(Q39:Q42)</f>
        <v>2417</v>
      </c>
      <c r="R43" s="2">
        <f t="shared" si="32"/>
        <v>4720</v>
      </c>
      <c r="S43" s="2">
        <f t="shared" si="32"/>
        <v>312</v>
      </c>
      <c r="T43" s="2">
        <f t="shared" si="32"/>
        <v>312</v>
      </c>
      <c r="U43" s="2">
        <f t="shared" si="32"/>
        <v>0</v>
      </c>
      <c r="V43" s="2">
        <f t="shared" si="32"/>
        <v>398</v>
      </c>
      <c r="W43" s="2">
        <f t="shared" si="32"/>
        <v>1242</v>
      </c>
      <c r="X43" s="2">
        <f t="shared" si="32"/>
        <v>0</v>
      </c>
      <c r="Y43" s="2">
        <f t="shared" si="32"/>
        <v>569</v>
      </c>
      <c r="Z43" s="2">
        <f t="shared" si="32"/>
        <v>0</v>
      </c>
      <c r="AA43" s="1">
        <f t="shared" ref="AA43" si="33">Q43+S43+U43+W43+Y43</f>
        <v>4540</v>
      </c>
      <c r="AB43" s="13">
        <f t="shared" ref="AB43" si="34">R43+T43+V43+X43+Z43</f>
        <v>5430</v>
      </c>
      <c r="AC43" s="18">
        <f>AA43+AB43</f>
        <v>9970</v>
      </c>
      <c r="AE43" s="4" t="s">
        <v>16</v>
      </c>
      <c r="AF43" s="2">
        <f t="shared" ref="AF43:AO43" si="35">IFERROR(B43/Q43, "N.A.")</f>
        <v>3631.2846503930491</v>
      </c>
      <c r="AG43" s="2">
        <f t="shared" si="35"/>
        <v>5800.4385593220313</v>
      </c>
      <c r="AH43" s="2">
        <f t="shared" si="35"/>
        <v>4192.5</v>
      </c>
      <c r="AI43" s="2">
        <f t="shared" si="35"/>
        <v>6000</v>
      </c>
      <c r="AJ43" s="2" t="str">
        <f t="shared" si="35"/>
        <v>N.A.</v>
      </c>
      <c r="AK43" s="2">
        <f t="shared" si="35"/>
        <v>3135.6783919597988</v>
      </c>
      <c r="AL43" s="2">
        <f t="shared" si="35"/>
        <v>2514.3156199677937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2909.1751101321588</v>
      </c>
      <c r="AQ43" s="16">
        <f t="shared" ref="AQ43" si="37">IFERROR(M43/AB43, "N.A.")</f>
        <v>5616.5874769797401</v>
      </c>
      <c r="AR43" s="14">
        <f t="shared" ref="AR43" si="38">IFERROR(N43/AC43, "N.A.")</f>
        <v>4383.7236710130373</v>
      </c>
    </row>
    <row r="44" spans="1:44" ht="15" customHeight="1" thickBot="1" x14ac:dyDescent="0.3">
      <c r="A44" s="5" t="s">
        <v>0</v>
      </c>
      <c r="B44" s="48">
        <f>B43+C43</f>
        <v>36154884.999999985</v>
      </c>
      <c r="C44" s="49"/>
      <c r="D44" s="48">
        <f>D43+E43</f>
        <v>3180060</v>
      </c>
      <c r="E44" s="49"/>
      <c r="F44" s="48">
        <f>F43+G43</f>
        <v>1248000</v>
      </c>
      <c r="G44" s="49"/>
      <c r="H44" s="48">
        <f>H43+I43</f>
        <v>3122780</v>
      </c>
      <c r="I44" s="49"/>
      <c r="J44" s="48">
        <f>J43+K43</f>
        <v>0</v>
      </c>
      <c r="K44" s="49"/>
      <c r="L44" s="48">
        <f>L43+M43</f>
        <v>43705724.999999985</v>
      </c>
      <c r="M44" s="50"/>
      <c r="N44" s="19">
        <f>B44+D44+F44+H44+J44</f>
        <v>43705724.999999985</v>
      </c>
      <c r="P44" s="5" t="s">
        <v>0</v>
      </c>
      <c r="Q44" s="48">
        <f>Q43+R43</f>
        <v>7137</v>
      </c>
      <c r="R44" s="49"/>
      <c r="S44" s="48">
        <f>S43+T43</f>
        <v>624</v>
      </c>
      <c r="T44" s="49"/>
      <c r="U44" s="48">
        <f>U43+V43</f>
        <v>398</v>
      </c>
      <c r="V44" s="49"/>
      <c r="W44" s="48">
        <f>W43+X43</f>
        <v>1242</v>
      </c>
      <c r="X44" s="49"/>
      <c r="Y44" s="48">
        <f>Y43+Z43</f>
        <v>569</v>
      </c>
      <c r="Z44" s="49"/>
      <c r="AA44" s="48">
        <f>AA43+AB43</f>
        <v>9970</v>
      </c>
      <c r="AB44" s="50"/>
      <c r="AC44" s="19">
        <f>Q44+S44+U44+W44+Y44</f>
        <v>9970</v>
      </c>
      <c r="AE44" s="5" t="s">
        <v>0</v>
      </c>
      <c r="AF44" s="28">
        <f>IFERROR(B44/Q44,"N.A.")</f>
        <v>5065.8378870673932</v>
      </c>
      <c r="AG44" s="29"/>
      <c r="AH44" s="28">
        <f>IFERROR(D44/S44,"N.A.")</f>
        <v>5096.25</v>
      </c>
      <c r="AI44" s="29"/>
      <c r="AJ44" s="28">
        <f>IFERROR(F44/U44,"N.A.")</f>
        <v>3135.6783919597988</v>
      </c>
      <c r="AK44" s="29"/>
      <c r="AL44" s="28">
        <f>IFERROR(H44/W44,"N.A.")</f>
        <v>2514.3156199677937</v>
      </c>
      <c r="AM44" s="29"/>
      <c r="AN44" s="28">
        <f>IFERROR(J44/Y44,"N.A.")</f>
        <v>0</v>
      </c>
      <c r="AO44" s="29"/>
      <c r="AP44" s="28">
        <f>IFERROR(L44/AA44,"N.A.")</f>
        <v>4383.7236710130373</v>
      </c>
      <c r="AQ44" s="29"/>
      <c r="AR44" s="17">
        <f>IFERROR(N44/AC44, "N.A.")</f>
        <v>4383.7236710130373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122166206.99999999</v>
      </c>
      <c r="C15" s="2"/>
      <c r="D15" s="2">
        <v>81852363.99999997</v>
      </c>
      <c r="E15" s="2"/>
      <c r="F15" s="2">
        <v>97126789.999999955</v>
      </c>
      <c r="G15" s="2"/>
      <c r="H15" s="2">
        <v>258182211.99999967</v>
      </c>
      <c r="I15" s="2"/>
      <c r="J15" s="2">
        <v>0</v>
      </c>
      <c r="K15" s="2"/>
      <c r="L15" s="1">
        <f t="shared" ref="L15:M18" si="0">B15+D15+F15+H15+J15</f>
        <v>559327572.99999952</v>
      </c>
      <c r="M15" s="13">
        <f t="shared" si="0"/>
        <v>0</v>
      </c>
      <c r="N15" s="14">
        <f>L15+M15</f>
        <v>559327572.99999952</v>
      </c>
      <c r="P15" s="3" t="s">
        <v>12</v>
      </c>
      <c r="Q15" s="2">
        <v>30821</v>
      </c>
      <c r="R15" s="2">
        <v>0</v>
      </c>
      <c r="S15" s="2">
        <v>16876</v>
      </c>
      <c r="T15" s="2">
        <v>0</v>
      </c>
      <c r="U15" s="2">
        <v>14763</v>
      </c>
      <c r="V15" s="2">
        <v>0</v>
      </c>
      <c r="W15" s="2">
        <v>78623</v>
      </c>
      <c r="X15" s="2">
        <v>0</v>
      </c>
      <c r="Y15" s="2">
        <v>14121</v>
      </c>
      <c r="Z15" s="2">
        <v>0</v>
      </c>
      <c r="AA15" s="1">
        <f t="shared" ref="AA15:AB18" si="1">Q15+S15+U15+W15+Y15</f>
        <v>155204</v>
      </c>
      <c r="AB15" s="13">
        <f t="shared" si="1"/>
        <v>0</v>
      </c>
      <c r="AC15" s="14">
        <f>AA15+AB15</f>
        <v>155204</v>
      </c>
      <c r="AE15" s="3" t="s">
        <v>12</v>
      </c>
      <c r="AF15" s="2">
        <f t="shared" ref="AF15:AR18" si="2">IFERROR(B15/Q15, "N.A.")</f>
        <v>3963.7327471529147</v>
      </c>
      <c r="AG15" s="2" t="str">
        <f t="shared" si="2"/>
        <v>N.A.</v>
      </c>
      <c r="AH15" s="2">
        <f t="shared" si="2"/>
        <v>4850.2230386347455</v>
      </c>
      <c r="AI15" s="2" t="str">
        <f t="shared" si="2"/>
        <v>N.A.</v>
      </c>
      <c r="AJ15" s="2">
        <f t="shared" si="2"/>
        <v>6579.0686174896673</v>
      </c>
      <c r="AK15" s="2" t="str">
        <f t="shared" si="2"/>
        <v>N.A.</v>
      </c>
      <c r="AL15" s="2">
        <f t="shared" si="2"/>
        <v>3283.8000585070486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3603.8218924769949</v>
      </c>
      <c r="AQ15" s="16" t="str">
        <f t="shared" si="2"/>
        <v>N.A.</v>
      </c>
      <c r="AR15" s="14">
        <f t="shared" si="2"/>
        <v>3603.8218924769949</v>
      </c>
    </row>
    <row r="16" spans="1:44" ht="15" customHeight="1" thickBot="1" x14ac:dyDescent="0.3">
      <c r="A16" s="3" t="s">
        <v>13</v>
      </c>
      <c r="B16" s="2">
        <v>60962192.000000045</v>
      </c>
      <c r="C16" s="2">
        <v>4983170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60962192.000000045</v>
      </c>
      <c r="M16" s="13">
        <f t="shared" si="0"/>
        <v>4983170</v>
      </c>
      <c r="N16" s="14">
        <f>L16+M16</f>
        <v>65945362.000000045</v>
      </c>
      <c r="P16" s="3" t="s">
        <v>13</v>
      </c>
      <c r="Q16" s="2">
        <v>20724</v>
      </c>
      <c r="R16" s="2">
        <v>1952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20724</v>
      </c>
      <c r="AB16" s="13">
        <f t="shared" si="1"/>
        <v>1952</v>
      </c>
      <c r="AC16" s="14">
        <f>AA16+AB16</f>
        <v>22676</v>
      </c>
      <c r="AE16" s="3" t="s">
        <v>13</v>
      </c>
      <c r="AF16" s="2">
        <f t="shared" si="2"/>
        <v>2941.622852731135</v>
      </c>
      <c r="AG16" s="2">
        <f t="shared" si="2"/>
        <v>2552.8534836065573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2941.622852731135</v>
      </c>
      <c r="AQ16" s="16">
        <f t="shared" si="2"/>
        <v>2552.8534836065573</v>
      </c>
      <c r="AR16" s="14">
        <f t="shared" si="2"/>
        <v>2908.1567295819386</v>
      </c>
    </row>
    <row r="17" spans="1:44" ht="15" customHeight="1" thickBot="1" x14ac:dyDescent="0.3">
      <c r="A17" s="3" t="s">
        <v>14</v>
      </c>
      <c r="B17" s="2">
        <v>315906031.00000042</v>
      </c>
      <c r="C17" s="2">
        <v>1704725500.9999976</v>
      </c>
      <c r="D17" s="2">
        <v>110365973.99999999</v>
      </c>
      <c r="E17" s="2">
        <v>39322920</v>
      </c>
      <c r="F17" s="2"/>
      <c r="G17" s="2">
        <v>88681490.00000003</v>
      </c>
      <c r="H17" s="2"/>
      <c r="I17" s="2">
        <v>91119062.99999997</v>
      </c>
      <c r="J17" s="2">
        <v>0</v>
      </c>
      <c r="K17" s="2"/>
      <c r="L17" s="1">
        <f t="shared" si="0"/>
        <v>426272005.00000042</v>
      </c>
      <c r="M17" s="13">
        <f t="shared" si="0"/>
        <v>1923848973.9999976</v>
      </c>
      <c r="N17" s="14">
        <f>L17+M17</f>
        <v>2350120978.9999981</v>
      </c>
      <c r="P17" s="3" t="s">
        <v>14</v>
      </c>
      <c r="Q17" s="2">
        <v>73904</v>
      </c>
      <c r="R17" s="2">
        <v>279183</v>
      </c>
      <c r="S17" s="2">
        <v>19561</v>
      </c>
      <c r="T17" s="2">
        <v>5098</v>
      </c>
      <c r="U17" s="2">
        <v>0</v>
      </c>
      <c r="V17" s="2">
        <v>14872</v>
      </c>
      <c r="W17" s="2">
        <v>0</v>
      </c>
      <c r="X17" s="2">
        <v>16453</v>
      </c>
      <c r="Y17" s="2">
        <v>13494</v>
      </c>
      <c r="Z17" s="2">
        <v>0</v>
      </c>
      <c r="AA17" s="1">
        <f t="shared" si="1"/>
        <v>106959</v>
      </c>
      <c r="AB17" s="13">
        <f t="shared" si="1"/>
        <v>315606</v>
      </c>
      <c r="AC17" s="14">
        <f>AA17+AB17</f>
        <v>422565</v>
      </c>
      <c r="AE17" s="3" t="s">
        <v>14</v>
      </c>
      <c r="AF17" s="2">
        <f t="shared" si="2"/>
        <v>4274.5457756007854</v>
      </c>
      <c r="AG17" s="2">
        <f t="shared" si="2"/>
        <v>6106.1221528531378</v>
      </c>
      <c r="AH17" s="2">
        <f t="shared" si="2"/>
        <v>5642.1437554317254</v>
      </c>
      <c r="AI17" s="2">
        <f t="shared" si="2"/>
        <v>7713.4013338564146</v>
      </c>
      <c r="AJ17" s="2" t="str">
        <f t="shared" si="2"/>
        <v>N.A.</v>
      </c>
      <c r="AK17" s="2">
        <f t="shared" si="2"/>
        <v>5962.9834588488457</v>
      </c>
      <c r="AL17" s="2" t="str">
        <f t="shared" si="2"/>
        <v>N.A.</v>
      </c>
      <c r="AM17" s="2">
        <f t="shared" si="2"/>
        <v>5538.1427703154422</v>
      </c>
      <c r="AN17" s="2">
        <f t="shared" si="2"/>
        <v>0</v>
      </c>
      <c r="AO17" s="2" t="str">
        <f t="shared" si="2"/>
        <v>N.A.</v>
      </c>
      <c r="AP17" s="15">
        <f t="shared" si="2"/>
        <v>3985.3776213315423</v>
      </c>
      <c r="AQ17" s="16">
        <f t="shared" si="2"/>
        <v>6095.7300368180504</v>
      </c>
      <c r="AR17" s="14">
        <f t="shared" si="2"/>
        <v>5561.560893590331</v>
      </c>
    </row>
    <row r="18" spans="1:44" ht="15" customHeight="1" thickBot="1" x14ac:dyDescent="0.3">
      <c r="A18" s="3" t="s">
        <v>15</v>
      </c>
      <c r="B18" s="2">
        <v>16211519.000000004</v>
      </c>
      <c r="C18" s="2">
        <v>5433593.9999999991</v>
      </c>
      <c r="D18" s="2">
        <v>3343806</v>
      </c>
      <c r="E18" s="2"/>
      <c r="F18" s="2"/>
      <c r="G18" s="2">
        <v>5854247</v>
      </c>
      <c r="H18" s="2">
        <v>7921063.9999999953</v>
      </c>
      <c r="I18" s="2"/>
      <c r="J18" s="2">
        <v>0</v>
      </c>
      <c r="K18" s="2"/>
      <c r="L18" s="1">
        <f t="shared" si="0"/>
        <v>27476389</v>
      </c>
      <c r="M18" s="13">
        <f t="shared" si="0"/>
        <v>11287841</v>
      </c>
      <c r="N18" s="14">
        <f>L18+M18</f>
        <v>38764230</v>
      </c>
      <c r="P18" s="3" t="s">
        <v>15</v>
      </c>
      <c r="Q18" s="2">
        <v>6886</v>
      </c>
      <c r="R18" s="2">
        <v>1624</v>
      </c>
      <c r="S18" s="2">
        <v>1645</v>
      </c>
      <c r="T18" s="2">
        <v>0</v>
      </c>
      <c r="U18" s="2">
        <v>0</v>
      </c>
      <c r="V18" s="2">
        <v>2299</v>
      </c>
      <c r="W18" s="2">
        <v>16989</v>
      </c>
      <c r="X18" s="2">
        <v>0</v>
      </c>
      <c r="Y18" s="2">
        <v>6640</v>
      </c>
      <c r="Z18" s="2">
        <v>0</v>
      </c>
      <c r="AA18" s="1">
        <f t="shared" si="1"/>
        <v>32160</v>
      </c>
      <c r="AB18" s="13">
        <f t="shared" si="1"/>
        <v>3923</v>
      </c>
      <c r="AC18" s="18">
        <f>AA18+AB18</f>
        <v>36083</v>
      </c>
      <c r="AE18" s="3" t="s">
        <v>15</v>
      </c>
      <c r="AF18" s="2">
        <f t="shared" si="2"/>
        <v>2354.272291606158</v>
      </c>
      <c r="AG18" s="2">
        <f t="shared" si="2"/>
        <v>3345.8091133004918</v>
      </c>
      <c r="AH18" s="2">
        <f t="shared" si="2"/>
        <v>2032.7088145896657</v>
      </c>
      <c r="AI18" s="2" t="str">
        <f t="shared" si="2"/>
        <v>N.A.</v>
      </c>
      <c r="AJ18" s="2" t="str">
        <f t="shared" si="2"/>
        <v>N.A.</v>
      </c>
      <c r="AK18" s="2">
        <f t="shared" si="2"/>
        <v>2546.4319269247499</v>
      </c>
      <c r="AL18" s="2">
        <f t="shared" si="2"/>
        <v>466.24663017246428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854.36532960199008</v>
      </c>
      <c r="AQ18" s="16">
        <f t="shared" si="2"/>
        <v>2877.349222533775</v>
      </c>
      <c r="AR18" s="14">
        <f t="shared" si="2"/>
        <v>1074.3072915223236</v>
      </c>
    </row>
    <row r="19" spans="1:44" ht="15" customHeight="1" thickBot="1" x14ac:dyDescent="0.3">
      <c r="A19" s="4" t="s">
        <v>16</v>
      </c>
      <c r="B19" s="2">
        <f t="shared" ref="B19:K19" si="3">SUM(B15:B18)</f>
        <v>515245949.00000048</v>
      </c>
      <c r="C19" s="2">
        <f t="shared" si="3"/>
        <v>1715142264.9999976</v>
      </c>
      <c r="D19" s="2">
        <f t="shared" si="3"/>
        <v>195562143.99999994</v>
      </c>
      <c r="E19" s="2">
        <f t="shared" si="3"/>
        <v>39322920</v>
      </c>
      <c r="F19" s="2">
        <f t="shared" si="3"/>
        <v>97126789.999999955</v>
      </c>
      <c r="G19" s="2">
        <f t="shared" si="3"/>
        <v>94535737.00000003</v>
      </c>
      <c r="H19" s="2">
        <f t="shared" si="3"/>
        <v>266103275.99999967</v>
      </c>
      <c r="I19" s="2">
        <f t="shared" si="3"/>
        <v>91119062.99999997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1074038159.0000002</v>
      </c>
      <c r="M19" s="13">
        <f t="shared" ref="M19" si="5">C19+E19+G19+I19+K19</f>
        <v>1940119984.9999976</v>
      </c>
      <c r="N19" s="18">
        <f>L19+M19</f>
        <v>3014158143.9999981</v>
      </c>
      <c r="P19" s="4" t="s">
        <v>16</v>
      </c>
      <c r="Q19" s="2">
        <f t="shared" ref="Q19:Z19" si="6">SUM(Q15:Q18)</f>
        <v>132335</v>
      </c>
      <c r="R19" s="2">
        <f t="shared" si="6"/>
        <v>282759</v>
      </c>
      <c r="S19" s="2">
        <f t="shared" si="6"/>
        <v>38082</v>
      </c>
      <c r="T19" s="2">
        <f t="shared" si="6"/>
        <v>5098</v>
      </c>
      <c r="U19" s="2">
        <f t="shared" si="6"/>
        <v>14763</v>
      </c>
      <c r="V19" s="2">
        <f t="shared" si="6"/>
        <v>17171</v>
      </c>
      <c r="W19" s="2">
        <f t="shared" si="6"/>
        <v>95612</v>
      </c>
      <c r="X19" s="2">
        <f t="shared" si="6"/>
        <v>16453</v>
      </c>
      <c r="Y19" s="2">
        <f t="shared" si="6"/>
        <v>34255</v>
      </c>
      <c r="Z19" s="2">
        <f t="shared" si="6"/>
        <v>0</v>
      </c>
      <c r="AA19" s="1">
        <f t="shared" ref="AA19" si="7">Q19+S19+U19+W19+Y19</f>
        <v>315047</v>
      </c>
      <c r="AB19" s="13">
        <f t="shared" ref="AB19" si="8">R19+T19+V19+X19+Z19</f>
        <v>321481</v>
      </c>
      <c r="AC19" s="14">
        <f>AA19+AB19</f>
        <v>636528</v>
      </c>
      <c r="AE19" s="4" t="s">
        <v>16</v>
      </c>
      <c r="AF19" s="2">
        <f t="shared" ref="AF19:AO19" si="9">IFERROR(B19/Q19, "N.A.")</f>
        <v>3893.4971776174139</v>
      </c>
      <c r="AG19" s="2">
        <f t="shared" si="9"/>
        <v>6065.7388977892751</v>
      </c>
      <c r="AH19" s="2">
        <f t="shared" si="9"/>
        <v>5135.2907935507574</v>
      </c>
      <c r="AI19" s="2">
        <f t="shared" si="9"/>
        <v>7713.4013338564146</v>
      </c>
      <c r="AJ19" s="2">
        <f t="shared" si="9"/>
        <v>6579.0686174896673</v>
      </c>
      <c r="AK19" s="2">
        <f t="shared" si="9"/>
        <v>5505.5463863490786</v>
      </c>
      <c r="AL19" s="2">
        <f t="shared" si="9"/>
        <v>2783.1577207881824</v>
      </c>
      <c r="AM19" s="2">
        <f t="shared" si="9"/>
        <v>5538.1427703154422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3409.1362844274036</v>
      </c>
      <c r="AQ19" s="16">
        <f t="shared" ref="AQ19" si="11">IFERROR(M19/AB19, "N.A.")</f>
        <v>6034.9444757232859</v>
      </c>
      <c r="AR19" s="14">
        <f t="shared" ref="AR19" si="12">IFERROR(N19/AC19, "N.A.")</f>
        <v>4735.3111630595949</v>
      </c>
    </row>
    <row r="20" spans="1:44" ht="15" customHeight="1" thickBot="1" x14ac:dyDescent="0.3">
      <c r="A20" s="5" t="s">
        <v>0</v>
      </c>
      <c r="B20" s="48">
        <f>B19+C19</f>
        <v>2230388213.9999981</v>
      </c>
      <c r="C20" s="49"/>
      <c r="D20" s="48">
        <f>D19+E19</f>
        <v>234885063.99999994</v>
      </c>
      <c r="E20" s="49"/>
      <c r="F20" s="48">
        <f>F19+G19</f>
        <v>191662527</v>
      </c>
      <c r="G20" s="49"/>
      <c r="H20" s="48">
        <f>H19+I19</f>
        <v>357222338.99999964</v>
      </c>
      <c r="I20" s="49"/>
      <c r="J20" s="48">
        <f>J19+K19</f>
        <v>0</v>
      </c>
      <c r="K20" s="49"/>
      <c r="L20" s="48">
        <f>L19+M19</f>
        <v>3014158143.9999981</v>
      </c>
      <c r="M20" s="50"/>
      <c r="N20" s="19">
        <f>B20+D20+F20+H20+J20</f>
        <v>3014158143.9999976</v>
      </c>
      <c r="P20" s="5" t="s">
        <v>0</v>
      </c>
      <c r="Q20" s="48">
        <f>Q19+R19</f>
        <v>415094</v>
      </c>
      <c r="R20" s="49"/>
      <c r="S20" s="48">
        <f>S19+T19</f>
        <v>43180</v>
      </c>
      <c r="T20" s="49"/>
      <c r="U20" s="48">
        <f>U19+V19</f>
        <v>31934</v>
      </c>
      <c r="V20" s="49"/>
      <c r="W20" s="48">
        <f>W19+X19</f>
        <v>112065</v>
      </c>
      <c r="X20" s="49"/>
      <c r="Y20" s="48">
        <f>Y19+Z19</f>
        <v>34255</v>
      </c>
      <c r="Z20" s="49"/>
      <c r="AA20" s="48">
        <f>AA19+AB19</f>
        <v>636528</v>
      </c>
      <c r="AB20" s="49"/>
      <c r="AC20" s="20">
        <f>Q20+S20+U20+W20+Y20</f>
        <v>636528</v>
      </c>
      <c r="AE20" s="5" t="s">
        <v>0</v>
      </c>
      <c r="AF20" s="28">
        <f>IFERROR(B20/Q20,"N.A.")</f>
        <v>5373.2123663555676</v>
      </c>
      <c r="AG20" s="29"/>
      <c r="AH20" s="28">
        <f>IFERROR(D20/S20,"N.A.")</f>
        <v>5439.672626215839</v>
      </c>
      <c r="AI20" s="29"/>
      <c r="AJ20" s="28">
        <f>IFERROR(F20/U20,"N.A.")</f>
        <v>6001.8327487943889</v>
      </c>
      <c r="AK20" s="29"/>
      <c r="AL20" s="28">
        <f>IFERROR(H20/W20,"N.A.")</f>
        <v>3187.6352027840953</v>
      </c>
      <c r="AM20" s="29"/>
      <c r="AN20" s="28">
        <f>IFERROR(J20/Y20,"N.A.")</f>
        <v>0</v>
      </c>
      <c r="AO20" s="29"/>
      <c r="AP20" s="28">
        <f>IFERROR(L20/AA20,"N.A.")</f>
        <v>4735.3111630595949</v>
      </c>
      <c r="AQ20" s="29"/>
      <c r="AR20" s="17">
        <f>IFERROR(N20/AC20, "N.A.")</f>
        <v>4735.3111630595949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107379029.99999999</v>
      </c>
      <c r="C27" s="2"/>
      <c r="D27" s="2">
        <v>75748464.000000015</v>
      </c>
      <c r="E27" s="2"/>
      <c r="F27" s="2">
        <v>78521032</v>
      </c>
      <c r="G27" s="2"/>
      <c r="H27" s="2">
        <v>179305968.00000012</v>
      </c>
      <c r="I27" s="2"/>
      <c r="J27" s="2">
        <v>0</v>
      </c>
      <c r="K27" s="2"/>
      <c r="L27" s="1">
        <f t="shared" ref="L27:M30" si="13">B27+D27+F27+H27+J27</f>
        <v>440954494.00000012</v>
      </c>
      <c r="M27" s="13">
        <f t="shared" si="13"/>
        <v>0</v>
      </c>
      <c r="N27" s="14">
        <f>L27+M27</f>
        <v>440954494.00000012</v>
      </c>
      <c r="P27" s="3" t="s">
        <v>12</v>
      </c>
      <c r="Q27" s="2">
        <v>25847</v>
      </c>
      <c r="R27" s="2">
        <v>0</v>
      </c>
      <c r="S27" s="2">
        <v>15508</v>
      </c>
      <c r="T27" s="2">
        <v>0</v>
      </c>
      <c r="U27" s="2">
        <v>11892</v>
      </c>
      <c r="V27" s="2">
        <v>0</v>
      </c>
      <c r="W27" s="2">
        <v>40501</v>
      </c>
      <c r="X27" s="2">
        <v>0</v>
      </c>
      <c r="Y27" s="2">
        <v>4097</v>
      </c>
      <c r="Z27" s="2">
        <v>0</v>
      </c>
      <c r="AA27" s="1">
        <f t="shared" ref="AA27:AB30" si="14">Q27+S27+U27+W27+Y27</f>
        <v>97845</v>
      </c>
      <c r="AB27" s="13">
        <f t="shared" si="14"/>
        <v>0</v>
      </c>
      <c r="AC27" s="14">
        <f>AA27+AB27</f>
        <v>97845</v>
      </c>
      <c r="AE27" s="3" t="s">
        <v>12</v>
      </c>
      <c r="AF27" s="2">
        <f t="shared" ref="AF27:AR30" si="15">IFERROR(B27/Q27, "N.A.")</f>
        <v>4154.4097961078651</v>
      </c>
      <c r="AG27" s="2" t="str">
        <f t="shared" si="15"/>
        <v>N.A.</v>
      </c>
      <c r="AH27" s="2">
        <f t="shared" si="15"/>
        <v>4884.476657209183</v>
      </c>
      <c r="AI27" s="2" t="str">
        <f t="shared" si="15"/>
        <v>N.A.</v>
      </c>
      <c r="AJ27" s="2">
        <f t="shared" si="15"/>
        <v>6602.8449377732932</v>
      </c>
      <c r="AK27" s="2" t="str">
        <f t="shared" si="15"/>
        <v>N.A.</v>
      </c>
      <c r="AL27" s="2">
        <f t="shared" si="15"/>
        <v>4427.198538307699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4506.6635392712979</v>
      </c>
      <c r="AQ27" s="16" t="str">
        <f t="shared" si="15"/>
        <v>N.A.</v>
      </c>
      <c r="AR27" s="14">
        <f t="shared" si="15"/>
        <v>4506.6635392712979</v>
      </c>
    </row>
    <row r="28" spans="1:44" ht="15" customHeight="1" thickBot="1" x14ac:dyDescent="0.3">
      <c r="A28" s="3" t="s">
        <v>13</v>
      </c>
      <c r="B28" s="2">
        <v>5902020.0000000009</v>
      </c>
      <c r="C28" s="2">
        <v>728850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5902020.0000000009</v>
      </c>
      <c r="M28" s="13">
        <f t="shared" si="13"/>
        <v>728850</v>
      </c>
      <c r="N28" s="14">
        <f>L28+M28</f>
        <v>6630870.0000000009</v>
      </c>
      <c r="P28" s="3" t="s">
        <v>13</v>
      </c>
      <c r="Q28" s="2">
        <v>1348</v>
      </c>
      <c r="R28" s="2">
        <v>113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1348</v>
      </c>
      <c r="AB28" s="13">
        <f t="shared" si="14"/>
        <v>113</v>
      </c>
      <c r="AC28" s="14">
        <f>AA28+AB28</f>
        <v>1461</v>
      </c>
      <c r="AE28" s="3" t="s">
        <v>13</v>
      </c>
      <c r="AF28" s="2">
        <f t="shared" si="15"/>
        <v>4378.3531157270036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4378.3531157270036</v>
      </c>
      <c r="AQ28" s="16">
        <f t="shared" si="15"/>
        <v>6450</v>
      </c>
      <c r="AR28" s="14">
        <f t="shared" si="15"/>
        <v>4538.5831622176602</v>
      </c>
    </row>
    <row r="29" spans="1:44" ht="15" customHeight="1" thickBot="1" x14ac:dyDescent="0.3">
      <c r="A29" s="3" t="s">
        <v>14</v>
      </c>
      <c r="B29" s="2">
        <v>200255579.99999994</v>
      </c>
      <c r="C29" s="2">
        <v>1080824595.9999988</v>
      </c>
      <c r="D29" s="2">
        <v>94363882</v>
      </c>
      <c r="E29" s="2">
        <v>34879659.999999993</v>
      </c>
      <c r="F29" s="2"/>
      <c r="G29" s="2">
        <v>68327240</v>
      </c>
      <c r="H29" s="2"/>
      <c r="I29" s="2">
        <v>74664187.999999985</v>
      </c>
      <c r="J29" s="2">
        <v>0</v>
      </c>
      <c r="K29" s="2"/>
      <c r="L29" s="1">
        <f t="shared" si="13"/>
        <v>294619461.99999994</v>
      </c>
      <c r="M29" s="13">
        <f t="shared" si="13"/>
        <v>1258695683.9999988</v>
      </c>
      <c r="N29" s="14">
        <f>L29+M29</f>
        <v>1553315145.9999988</v>
      </c>
      <c r="P29" s="3" t="s">
        <v>14</v>
      </c>
      <c r="Q29" s="2">
        <v>43344</v>
      </c>
      <c r="R29" s="2">
        <v>171823</v>
      </c>
      <c r="S29" s="2">
        <v>15029</v>
      </c>
      <c r="T29" s="2">
        <v>3891</v>
      </c>
      <c r="U29" s="2">
        <v>0</v>
      </c>
      <c r="V29" s="2">
        <v>9983</v>
      </c>
      <c r="W29" s="2">
        <v>0</v>
      </c>
      <c r="X29" s="2">
        <v>11657</v>
      </c>
      <c r="Y29" s="2">
        <v>4001</v>
      </c>
      <c r="Z29" s="2">
        <v>0</v>
      </c>
      <c r="AA29" s="1">
        <f t="shared" si="14"/>
        <v>62374</v>
      </c>
      <c r="AB29" s="13">
        <f t="shared" si="14"/>
        <v>197354</v>
      </c>
      <c r="AC29" s="14">
        <f>AA29+AB29</f>
        <v>259728</v>
      </c>
      <c r="AE29" s="3" t="s">
        <v>14</v>
      </c>
      <c r="AF29" s="2">
        <f t="shared" si="15"/>
        <v>4620.1453488372081</v>
      </c>
      <c r="AG29" s="2">
        <f t="shared" si="15"/>
        <v>6290.3371259959304</v>
      </c>
      <c r="AH29" s="2">
        <f t="shared" si="15"/>
        <v>6278.7864794730185</v>
      </c>
      <c r="AI29" s="2">
        <f t="shared" si="15"/>
        <v>8964.1891544590053</v>
      </c>
      <c r="AJ29" s="2" t="str">
        <f t="shared" si="15"/>
        <v>N.A.</v>
      </c>
      <c r="AK29" s="2">
        <f t="shared" si="15"/>
        <v>6844.359410998698</v>
      </c>
      <c r="AL29" s="2" t="str">
        <f t="shared" si="15"/>
        <v>N.A.</v>
      </c>
      <c r="AM29" s="2">
        <f t="shared" si="15"/>
        <v>6405.0946212576118</v>
      </c>
      <c r="AN29" s="2">
        <f t="shared" si="15"/>
        <v>0</v>
      </c>
      <c r="AO29" s="2" t="str">
        <f t="shared" si="15"/>
        <v>N.A.</v>
      </c>
      <c r="AP29" s="15">
        <f t="shared" si="15"/>
        <v>4723.4338346105742</v>
      </c>
      <c r="AQ29" s="16">
        <f t="shared" si="15"/>
        <v>6377.8574743861227</v>
      </c>
      <c r="AR29" s="14">
        <f t="shared" si="15"/>
        <v>5980.5455938520254</v>
      </c>
    </row>
    <row r="30" spans="1:44" ht="15" customHeight="1" thickBot="1" x14ac:dyDescent="0.3">
      <c r="A30" s="3" t="s">
        <v>15</v>
      </c>
      <c r="B30" s="2">
        <v>16211519.000000004</v>
      </c>
      <c r="C30" s="2">
        <v>4835464</v>
      </c>
      <c r="D30" s="2">
        <v>3334260.0000000005</v>
      </c>
      <c r="E30" s="2"/>
      <c r="F30" s="2"/>
      <c r="G30" s="2">
        <v>5854247</v>
      </c>
      <c r="H30" s="2">
        <v>7879080.0000000047</v>
      </c>
      <c r="I30" s="2"/>
      <c r="J30" s="2">
        <v>0</v>
      </c>
      <c r="K30" s="2"/>
      <c r="L30" s="1">
        <f t="shared" si="13"/>
        <v>27424859.000000007</v>
      </c>
      <c r="M30" s="13">
        <f t="shared" si="13"/>
        <v>10689711</v>
      </c>
      <c r="N30" s="14">
        <f>L30+M30</f>
        <v>38114570.000000007</v>
      </c>
      <c r="P30" s="3" t="s">
        <v>15</v>
      </c>
      <c r="Q30" s="2">
        <v>6886</v>
      </c>
      <c r="R30" s="2">
        <v>1486</v>
      </c>
      <c r="S30" s="2">
        <v>1571</v>
      </c>
      <c r="T30" s="2">
        <v>0</v>
      </c>
      <c r="U30" s="2">
        <v>0</v>
      </c>
      <c r="V30" s="2">
        <v>2299</v>
      </c>
      <c r="W30" s="2">
        <v>16671</v>
      </c>
      <c r="X30" s="2">
        <v>0</v>
      </c>
      <c r="Y30" s="2">
        <v>5227</v>
      </c>
      <c r="Z30" s="2">
        <v>0</v>
      </c>
      <c r="AA30" s="1">
        <f t="shared" si="14"/>
        <v>30355</v>
      </c>
      <c r="AB30" s="13">
        <f t="shared" si="14"/>
        <v>3785</v>
      </c>
      <c r="AC30" s="18">
        <f>AA30+AB30</f>
        <v>34140</v>
      </c>
      <c r="AE30" s="3" t="s">
        <v>15</v>
      </c>
      <c r="AF30" s="2">
        <f t="shared" si="15"/>
        <v>2354.272291606158</v>
      </c>
      <c r="AG30" s="2">
        <f t="shared" si="15"/>
        <v>3254.0134589502018</v>
      </c>
      <c r="AH30" s="2">
        <f t="shared" si="15"/>
        <v>2122.3806492679823</v>
      </c>
      <c r="AI30" s="2" t="str">
        <f t="shared" si="15"/>
        <v>N.A.</v>
      </c>
      <c r="AJ30" s="2" t="str">
        <f t="shared" si="15"/>
        <v>N.A.</v>
      </c>
      <c r="AK30" s="2">
        <f t="shared" si="15"/>
        <v>2546.4319269247499</v>
      </c>
      <c r="AL30" s="2">
        <f t="shared" si="15"/>
        <v>472.62191830124198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903.4708944160767</v>
      </c>
      <c r="AQ30" s="16">
        <f t="shared" si="15"/>
        <v>2824.2301188903566</v>
      </c>
      <c r="AR30" s="14">
        <f t="shared" si="15"/>
        <v>1116.4197422378445</v>
      </c>
    </row>
    <row r="31" spans="1:44" ht="15" customHeight="1" thickBot="1" x14ac:dyDescent="0.3">
      <c r="A31" s="4" t="s">
        <v>16</v>
      </c>
      <c r="B31" s="2">
        <f t="shared" ref="B31:K31" si="16">SUM(B27:B30)</f>
        <v>329748148.99999994</v>
      </c>
      <c r="C31" s="2">
        <f t="shared" si="16"/>
        <v>1086388909.9999988</v>
      </c>
      <c r="D31" s="2">
        <f t="shared" si="16"/>
        <v>173446606</v>
      </c>
      <c r="E31" s="2">
        <f t="shared" si="16"/>
        <v>34879659.999999993</v>
      </c>
      <c r="F31" s="2">
        <f t="shared" si="16"/>
        <v>78521032</v>
      </c>
      <c r="G31" s="2">
        <f t="shared" si="16"/>
        <v>74181487</v>
      </c>
      <c r="H31" s="2">
        <f t="shared" si="16"/>
        <v>187185048.00000012</v>
      </c>
      <c r="I31" s="2">
        <f t="shared" si="16"/>
        <v>74664187.999999985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768900835.00000012</v>
      </c>
      <c r="M31" s="13">
        <f t="shared" ref="M31" si="18">C31+E31+G31+I31+K31</f>
        <v>1270114244.9999988</v>
      </c>
      <c r="N31" s="18">
        <f>L31+M31</f>
        <v>2039015079.999999</v>
      </c>
      <c r="P31" s="4" t="s">
        <v>16</v>
      </c>
      <c r="Q31" s="2">
        <f t="shared" ref="Q31:Z31" si="19">SUM(Q27:Q30)</f>
        <v>77425</v>
      </c>
      <c r="R31" s="2">
        <f t="shared" si="19"/>
        <v>173422</v>
      </c>
      <c r="S31" s="2">
        <f t="shared" si="19"/>
        <v>32108</v>
      </c>
      <c r="T31" s="2">
        <f t="shared" si="19"/>
        <v>3891</v>
      </c>
      <c r="U31" s="2">
        <f t="shared" si="19"/>
        <v>11892</v>
      </c>
      <c r="V31" s="2">
        <f t="shared" si="19"/>
        <v>12282</v>
      </c>
      <c r="W31" s="2">
        <f t="shared" si="19"/>
        <v>57172</v>
      </c>
      <c r="X31" s="2">
        <f t="shared" si="19"/>
        <v>11657</v>
      </c>
      <c r="Y31" s="2">
        <f t="shared" si="19"/>
        <v>13325</v>
      </c>
      <c r="Z31" s="2">
        <f t="shared" si="19"/>
        <v>0</v>
      </c>
      <c r="AA31" s="1">
        <f t="shared" ref="AA31" si="20">Q31+S31+U31+W31+Y31</f>
        <v>191922</v>
      </c>
      <c r="AB31" s="13">
        <f t="shared" ref="AB31" si="21">R31+T31+V31+X31+Z31</f>
        <v>201252</v>
      </c>
      <c r="AC31" s="14">
        <f>AA31+AB31</f>
        <v>393174</v>
      </c>
      <c r="AE31" s="4" t="s">
        <v>16</v>
      </c>
      <c r="AF31" s="2">
        <f t="shared" ref="AF31:AO31" si="22">IFERROR(B31/Q31, "N.A.")</f>
        <v>4258.9363771391663</v>
      </c>
      <c r="AG31" s="2">
        <f t="shared" si="22"/>
        <v>6264.4238331930137</v>
      </c>
      <c r="AH31" s="2">
        <f t="shared" si="22"/>
        <v>5401.974772642332</v>
      </c>
      <c r="AI31" s="2">
        <f t="shared" si="22"/>
        <v>8964.1891544590053</v>
      </c>
      <c r="AJ31" s="2">
        <f t="shared" si="22"/>
        <v>6602.8449377732932</v>
      </c>
      <c r="AK31" s="2">
        <f t="shared" si="22"/>
        <v>6039.8540140042342</v>
      </c>
      <c r="AL31" s="2">
        <f t="shared" si="22"/>
        <v>3274.068565031836</v>
      </c>
      <c r="AM31" s="2">
        <f t="shared" si="22"/>
        <v>6405.0946212576118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4006.3194162211739</v>
      </c>
      <c r="AQ31" s="16">
        <f t="shared" ref="AQ31" si="24">IFERROR(M31/AB31, "N.A.")</f>
        <v>6311.0639645817128</v>
      </c>
      <c r="AR31" s="14">
        <f t="shared" ref="AR31" si="25">IFERROR(N31/AC31, "N.A.")</f>
        <v>5186.0374287211234</v>
      </c>
    </row>
    <row r="32" spans="1:44" ht="15" customHeight="1" thickBot="1" x14ac:dyDescent="0.3">
      <c r="A32" s="5" t="s">
        <v>0</v>
      </c>
      <c r="B32" s="48">
        <f>B31+C31</f>
        <v>1416137058.9999988</v>
      </c>
      <c r="C32" s="49"/>
      <c r="D32" s="48">
        <f>D31+E31</f>
        <v>208326266</v>
      </c>
      <c r="E32" s="49"/>
      <c r="F32" s="48">
        <f>F31+G31</f>
        <v>152702519</v>
      </c>
      <c r="G32" s="49"/>
      <c r="H32" s="48">
        <f>H31+I31</f>
        <v>261849236.00000012</v>
      </c>
      <c r="I32" s="49"/>
      <c r="J32" s="48">
        <f>J31+K31</f>
        <v>0</v>
      </c>
      <c r="K32" s="49"/>
      <c r="L32" s="48">
        <f>L31+M31</f>
        <v>2039015079.999999</v>
      </c>
      <c r="M32" s="50"/>
      <c r="N32" s="19">
        <f>B32+D32+F32+H32+J32</f>
        <v>2039015079.999999</v>
      </c>
      <c r="P32" s="5" t="s">
        <v>0</v>
      </c>
      <c r="Q32" s="48">
        <f>Q31+R31</f>
        <v>250847</v>
      </c>
      <c r="R32" s="49"/>
      <c r="S32" s="48">
        <f>S31+T31</f>
        <v>35999</v>
      </c>
      <c r="T32" s="49"/>
      <c r="U32" s="48">
        <f>U31+V31</f>
        <v>24174</v>
      </c>
      <c r="V32" s="49"/>
      <c r="W32" s="48">
        <f>W31+X31</f>
        <v>68829</v>
      </c>
      <c r="X32" s="49"/>
      <c r="Y32" s="48">
        <f>Y31+Z31</f>
        <v>13325</v>
      </c>
      <c r="Z32" s="49"/>
      <c r="AA32" s="48">
        <f>AA31+AB31</f>
        <v>393174</v>
      </c>
      <c r="AB32" s="49"/>
      <c r="AC32" s="20">
        <f>Q32+S32+U32+W32+Y32</f>
        <v>393174</v>
      </c>
      <c r="AE32" s="5" t="s">
        <v>0</v>
      </c>
      <c r="AF32" s="28">
        <f>IFERROR(B32/Q32,"N.A.")</f>
        <v>5645.4215477960624</v>
      </c>
      <c r="AG32" s="29"/>
      <c r="AH32" s="28">
        <f>IFERROR(D32/S32,"N.A.")</f>
        <v>5787.0014722631186</v>
      </c>
      <c r="AI32" s="29"/>
      <c r="AJ32" s="28">
        <f>IFERROR(F32/U32,"N.A.")</f>
        <v>6316.8080996111521</v>
      </c>
      <c r="AK32" s="29"/>
      <c r="AL32" s="28">
        <f>IFERROR(H32/W32,"N.A.")</f>
        <v>3804.3446221796062</v>
      </c>
      <c r="AM32" s="29"/>
      <c r="AN32" s="28">
        <f>IFERROR(J32/Y32,"N.A.")</f>
        <v>0</v>
      </c>
      <c r="AO32" s="29"/>
      <c r="AP32" s="28">
        <f>IFERROR(L32/AA32,"N.A.")</f>
        <v>5186.0374287211234</v>
      </c>
      <c r="AQ32" s="29"/>
      <c r="AR32" s="17">
        <f>IFERROR(N32/AC32, "N.A.")</f>
        <v>5186.0374287211234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14787177</v>
      </c>
      <c r="C39" s="2"/>
      <c r="D39" s="2">
        <v>6103900</v>
      </c>
      <c r="E39" s="2"/>
      <c r="F39" s="2">
        <v>18605758</v>
      </c>
      <c r="G39" s="2"/>
      <c r="H39" s="2">
        <v>78876243.999999985</v>
      </c>
      <c r="I39" s="2"/>
      <c r="J39" s="2">
        <v>0</v>
      </c>
      <c r="K39" s="2"/>
      <c r="L39" s="1">
        <f t="shared" ref="L39:M42" si="26">B39+D39+F39+H39+J39</f>
        <v>118373078.99999999</v>
      </c>
      <c r="M39" s="13">
        <f t="shared" si="26"/>
        <v>0</v>
      </c>
      <c r="N39" s="14">
        <f>L39+M39</f>
        <v>118373078.99999999</v>
      </c>
      <c r="P39" s="3" t="s">
        <v>12</v>
      </c>
      <c r="Q39" s="2">
        <v>4974</v>
      </c>
      <c r="R39" s="2">
        <v>0</v>
      </c>
      <c r="S39" s="2">
        <v>1368</v>
      </c>
      <c r="T39" s="2">
        <v>0</v>
      </c>
      <c r="U39" s="2">
        <v>2871</v>
      </c>
      <c r="V39" s="2">
        <v>0</v>
      </c>
      <c r="W39" s="2">
        <v>38122</v>
      </c>
      <c r="X39" s="2">
        <v>0</v>
      </c>
      <c r="Y39" s="2">
        <v>10024</v>
      </c>
      <c r="Z39" s="2">
        <v>0</v>
      </c>
      <c r="AA39" s="1">
        <f t="shared" ref="AA39:AB42" si="27">Q39+S39+U39+W39+Y39</f>
        <v>57359</v>
      </c>
      <c r="AB39" s="13">
        <f t="shared" si="27"/>
        <v>0</v>
      </c>
      <c r="AC39" s="14">
        <f>AA39+AB39</f>
        <v>57359</v>
      </c>
      <c r="AE39" s="3" t="s">
        <v>12</v>
      </c>
      <c r="AF39" s="2">
        <f t="shared" ref="AF39:AR42" si="28">IFERROR(B39/Q39, "N.A.")</f>
        <v>2972.894451145959</v>
      </c>
      <c r="AG39" s="2" t="str">
        <f t="shared" si="28"/>
        <v>N.A.</v>
      </c>
      <c r="AH39" s="2">
        <f t="shared" si="28"/>
        <v>4461.9152046783629</v>
      </c>
      <c r="AI39" s="2" t="str">
        <f t="shared" si="28"/>
        <v>N.A.</v>
      </c>
      <c r="AJ39" s="2">
        <f t="shared" si="28"/>
        <v>6480.5844653430859</v>
      </c>
      <c r="AK39" s="2" t="str">
        <f t="shared" si="28"/>
        <v>N.A.</v>
      </c>
      <c r="AL39" s="2">
        <f t="shared" si="28"/>
        <v>2069.0478988510567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2063.7228508167855</v>
      </c>
      <c r="AQ39" s="16" t="str">
        <f t="shared" si="28"/>
        <v>N.A.</v>
      </c>
      <c r="AR39" s="14">
        <f t="shared" si="28"/>
        <v>2063.7228508167855</v>
      </c>
    </row>
    <row r="40" spans="1:44" ht="15" customHeight="1" thickBot="1" x14ac:dyDescent="0.3">
      <c r="A40" s="3" t="s">
        <v>13</v>
      </c>
      <c r="B40" s="2">
        <v>55060171.999999993</v>
      </c>
      <c r="C40" s="2">
        <v>4254320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55060171.999999993</v>
      </c>
      <c r="M40" s="13">
        <f t="shared" si="26"/>
        <v>4254320</v>
      </c>
      <c r="N40" s="14">
        <f>L40+M40</f>
        <v>59314491.999999993</v>
      </c>
      <c r="P40" s="3" t="s">
        <v>13</v>
      </c>
      <c r="Q40" s="2">
        <v>19376</v>
      </c>
      <c r="R40" s="2">
        <v>1839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19376</v>
      </c>
      <c r="AB40" s="13">
        <f t="shared" si="27"/>
        <v>1839</v>
      </c>
      <c r="AC40" s="14">
        <f>AA40+AB40</f>
        <v>21215</v>
      </c>
      <c r="AE40" s="3" t="s">
        <v>13</v>
      </c>
      <c r="AF40" s="2">
        <f t="shared" si="28"/>
        <v>2841.6686622625925</v>
      </c>
      <c r="AG40" s="2">
        <f t="shared" si="28"/>
        <v>2313.3877107123435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2841.6686622625925</v>
      </c>
      <c r="AQ40" s="16">
        <f t="shared" si="28"/>
        <v>2313.3877107123435</v>
      </c>
      <c r="AR40" s="14">
        <f t="shared" si="28"/>
        <v>2795.8751826537823</v>
      </c>
    </row>
    <row r="41" spans="1:44" ht="15" customHeight="1" thickBot="1" x14ac:dyDescent="0.3">
      <c r="A41" s="3" t="s">
        <v>14</v>
      </c>
      <c r="B41" s="2">
        <v>115650451.00000001</v>
      </c>
      <c r="C41" s="2">
        <v>623900904.99999976</v>
      </c>
      <c r="D41" s="2">
        <v>16002092.000000004</v>
      </c>
      <c r="E41" s="2">
        <v>4443260</v>
      </c>
      <c r="F41" s="2"/>
      <c r="G41" s="2">
        <v>20354250</v>
      </c>
      <c r="H41" s="2"/>
      <c r="I41" s="2">
        <v>16454875</v>
      </c>
      <c r="J41" s="2">
        <v>0</v>
      </c>
      <c r="K41" s="2"/>
      <c r="L41" s="1">
        <f t="shared" si="26"/>
        <v>131652543.00000001</v>
      </c>
      <c r="M41" s="13">
        <f t="shared" si="26"/>
        <v>665153289.99999976</v>
      </c>
      <c r="N41" s="14">
        <f>L41+M41</f>
        <v>796805832.99999976</v>
      </c>
      <c r="P41" s="3" t="s">
        <v>14</v>
      </c>
      <c r="Q41" s="2">
        <v>30560</v>
      </c>
      <c r="R41" s="2">
        <v>107360</v>
      </c>
      <c r="S41" s="2">
        <v>4532</v>
      </c>
      <c r="T41" s="2">
        <v>1207</v>
      </c>
      <c r="U41" s="2">
        <v>0</v>
      </c>
      <c r="V41" s="2">
        <v>4889</v>
      </c>
      <c r="W41" s="2">
        <v>0</v>
      </c>
      <c r="X41" s="2">
        <v>4796</v>
      </c>
      <c r="Y41" s="2">
        <v>9493</v>
      </c>
      <c r="Z41" s="2">
        <v>0</v>
      </c>
      <c r="AA41" s="1">
        <f t="shared" si="27"/>
        <v>44585</v>
      </c>
      <c r="AB41" s="13">
        <f t="shared" si="27"/>
        <v>118252</v>
      </c>
      <c r="AC41" s="14">
        <f>AA41+AB41</f>
        <v>162837</v>
      </c>
      <c r="AE41" s="3" t="s">
        <v>14</v>
      </c>
      <c r="AF41" s="2">
        <f t="shared" si="28"/>
        <v>3784.373396596859</v>
      </c>
      <c r="AG41" s="2">
        <f t="shared" si="28"/>
        <v>5811.2975502980607</v>
      </c>
      <c r="AH41" s="2">
        <f t="shared" si="28"/>
        <v>3530.9117387466908</v>
      </c>
      <c r="AI41" s="2">
        <f t="shared" si="28"/>
        <v>3681.2427506213753</v>
      </c>
      <c r="AJ41" s="2" t="str">
        <f t="shared" si="28"/>
        <v>N.A.</v>
      </c>
      <c r="AK41" s="2">
        <f t="shared" si="28"/>
        <v>4163.2746983023117</v>
      </c>
      <c r="AL41" s="2" t="str">
        <f t="shared" si="28"/>
        <v>N.A.</v>
      </c>
      <c r="AM41" s="2">
        <f t="shared" si="28"/>
        <v>3430.9580900750625</v>
      </c>
      <c r="AN41" s="2">
        <f t="shared" si="28"/>
        <v>0</v>
      </c>
      <c r="AO41" s="2" t="str">
        <f t="shared" si="28"/>
        <v>N.A.</v>
      </c>
      <c r="AP41" s="15">
        <f t="shared" si="28"/>
        <v>2952.8438488280817</v>
      </c>
      <c r="AQ41" s="16">
        <f t="shared" si="28"/>
        <v>5624.8798328992298</v>
      </c>
      <c r="AR41" s="14">
        <f t="shared" si="28"/>
        <v>4893.2726161744549</v>
      </c>
    </row>
    <row r="42" spans="1:44" ht="15" customHeight="1" thickBot="1" x14ac:dyDescent="0.3">
      <c r="A42" s="3" t="s">
        <v>15</v>
      </c>
      <c r="B42" s="2"/>
      <c r="C42" s="2">
        <v>598129.99999999988</v>
      </c>
      <c r="D42" s="2">
        <v>9546</v>
      </c>
      <c r="E42" s="2"/>
      <c r="F42" s="2"/>
      <c r="G42" s="2"/>
      <c r="H42" s="2">
        <v>41984</v>
      </c>
      <c r="I42" s="2"/>
      <c r="J42" s="2">
        <v>0</v>
      </c>
      <c r="K42" s="2"/>
      <c r="L42" s="1">
        <f t="shared" si="26"/>
        <v>51530</v>
      </c>
      <c r="M42" s="13">
        <f t="shared" si="26"/>
        <v>598129.99999999988</v>
      </c>
      <c r="N42" s="14">
        <f>L42+M42</f>
        <v>649659.99999999988</v>
      </c>
      <c r="P42" s="3" t="s">
        <v>15</v>
      </c>
      <c r="Q42" s="2">
        <v>0</v>
      </c>
      <c r="R42" s="2">
        <v>138</v>
      </c>
      <c r="S42" s="2">
        <v>74</v>
      </c>
      <c r="T42" s="2">
        <v>0</v>
      </c>
      <c r="U42" s="2">
        <v>0</v>
      </c>
      <c r="V42" s="2">
        <v>0</v>
      </c>
      <c r="W42" s="2">
        <v>318</v>
      </c>
      <c r="X42" s="2">
        <v>0</v>
      </c>
      <c r="Y42" s="2">
        <v>1413</v>
      </c>
      <c r="Z42" s="2">
        <v>0</v>
      </c>
      <c r="AA42" s="1">
        <f t="shared" si="27"/>
        <v>1805</v>
      </c>
      <c r="AB42" s="13">
        <f t="shared" si="27"/>
        <v>138</v>
      </c>
      <c r="AC42" s="14">
        <f>AA42+AB42</f>
        <v>1943</v>
      </c>
      <c r="AE42" s="3" t="s">
        <v>15</v>
      </c>
      <c r="AF42" s="2" t="str">
        <f t="shared" si="28"/>
        <v>N.A.</v>
      </c>
      <c r="AG42" s="2">
        <f t="shared" si="28"/>
        <v>4334.2753623188401</v>
      </c>
      <c r="AH42" s="2">
        <f t="shared" si="28"/>
        <v>129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132.0251572327044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28.548476454293628</v>
      </c>
      <c r="AQ42" s="16">
        <f t="shared" si="28"/>
        <v>4334.2753623188401</v>
      </c>
      <c r="AR42" s="14">
        <f t="shared" si="28"/>
        <v>334.35923829130206</v>
      </c>
    </row>
    <row r="43" spans="1:44" ht="15" customHeight="1" thickBot="1" x14ac:dyDescent="0.3">
      <c r="A43" s="4" t="s">
        <v>16</v>
      </c>
      <c r="B43" s="2">
        <f t="shared" ref="B43:K43" si="29">SUM(B39:B42)</f>
        <v>185497800</v>
      </c>
      <c r="C43" s="2">
        <f t="shared" si="29"/>
        <v>628753354.99999976</v>
      </c>
      <c r="D43" s="2">
        <f t="shared" si="29"/>
        <v>22115538.000000004</v>
      </c>
      <c r="E43" s="2">
        <f t="shared" si="29"/>
        <v>4443260</v>
      </c>
      <c r="F43" s="2">
        <f t="shared" si="29"/>
        <v>18605758</v>
      </c>
      <c r="G43" s="2">
        <f t="shared" si="29"/>
        <v>20354250</v>
      </c>
      <c r="H43" s="2">
        <f t="shared" si="29"/>
        <v>78918227.999999985</v>
      </c>
      <c r="I43" s="2">
        <f t="shared" si="29"/>
        <v>16454875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305137324</v>
      </c>
      <c r="M43" s="13">
        <f t="shared" ref="M43" si="31">C43+E43+G43+I43+K43</f>
        <v>670005739.99999976</v>
      </c>
      <c r="N43" s="18">
        <f>L43+M43</f>
        <v>975143063.99999976</v>
      </c>
      <c r="P43" s="4" t="s">
        <v>16</v>
      </c>
      <c r="Q43" s="2">
        <f t="shared" ref="Q43:Z43" si="32">SUM(Q39:Q42)</f>
        <v>54910</v>
      </c>
      <c r="R43" s="2">
        <f t="shared" si="32"/>
        <v>109337</v>
      </c>
      <c r="S43" s="2">
        <f t="shared" si="32"/>
        <v>5974</v>
      </c>
      <c r="T43" s="2">
        <f t="shared" si="32"/>
        <v>1207</v>
      </c>
      <c r="U43" s="2">
        <f t="shared" si="32"/>
        <v>2871</v>
      </c>
      <c r="V43" s="2">
        <f t="shared" si="32"/>
        <v>4889</v>
      </c>
      <c r="W43" s="2">
        <f t="shared" si="32"/>
        <v>38440</v>
      </c>
      <c r="X43" s="2">
        <f t="shared" si="32"/>
        <v>4796</v>
      </c>
      <c r="Y43" s="2">
        <f t="shared" si="32"/>
        <v>20930</v>
      </c>
      <c r="Z43" s="2">
        <f t="shared" si="32"/>
        <v>0</v>
      </c>
      <c r="AA43" s="1">
        <f t="shared" ref="AA43" si="33">Q43+S43+U43+W43+Y43</f>
        <v>123125</v>
      </c>
      <c r="AB43" s="13">
        <f t="shared" ref="AB43" si="34">R43+T43+V43+X43+Z43</f>
        <v>120229</v>
      </c>
      <c r="AC43" s="18">
        <f>AA43+AB43</f>
        <v>243354</v>
      </c>
      <c r="AE43" s="4" t="s">
        <v>16</v>
      </c>
      <c r="AF43" s="2">
        <f t="shared" ref="AF43:AO43" si="35">IFERROR(B43/Q43, "N.A.")</f>
        <v>3378.215261336733</v>
      </c>
      <c r="AG43" s="2">
        <f t="shared" si="35"/>
        <v>5750.6000256088955</v>
      </c>
      <c r="AH43" s="2">
        <f t="shared" si="35"/>
        <v>3701.9648476732514</v>
      </c>
      <c r="AI43" s="2">
        <f t="shared" si="35"/>
        <v>3681.2427506213753</v>
      </c>
      <c r="AJ43" s="2">
        <f t="shared" si="35"/>
        <v>6480.5844653430859</v>
      </c>
      <c r="AK43" s="2">
        <f t="shared" si="35"/>
        <v>4163.2746983023117</v>
      </c>
      <c r="AL43" s="2">
        <f t="shared" si="35"/>
        <v>2053.0236212278874</v>
      </c>
      <c r="AM43" s="2">
        <f t="shared" si="35"/>
        <v>3430.9580900750625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2478.2726822335026</v>
      </c>
      <c r="AQ43" s="16">
        <f t="shared" ref="AQ43" si="37">IFERROR(M43/AB43, "N.A.")</f>
        <v>5572.7465087458077</v>
      </c>
      <c r="AR43" s="14">
        <f t="shared" ref="AR43" si="38">IFERROR(N43/AC43, "N.A.")</f>
        <v>4007.096920535515</v>
      </c>
    </row>
    <row r="44" spans="1:44" ht="15" customHeight="1" thickBot="1" x14ac:dyDescent="0.3">
      <c r="A44" s="5" t="s">
        <v>0</v>
      </c>
      <c r="B44" s="48">
        <f>B43+C43</f>
        <v>814251154.99999976</v>
      </c>
      <c r="C44" s="49"/>
      <c r="D44" s="48">
        <f>D43+E43</f>
        <v>26558798.000000004</v>
      </c>
      <c r="E44" s="49"/>
      <c r="F44" s="48">
        <f>F43+G43</f>
        <v>38960008</v>
      </c>
      <c r="G44" s="49"/>
      <c r="H44" s="48">
        <f>H43+I43</f>
        <v>95373102.999999985</v>
      </c>
      <c r="I44" s="49"/>
      <c r="J44" s="48">
        <f>J43+K43</f>
        <v>0</v>
      </c>
      <c r="K44" s="49"/>
      <c r="L44" s="48">
        <f>L43+M43</f>
        <v>975143063.99999976</v>
      </c>
      <c r="M44" s="50"/>
      <c r="N44" s="19">
        <f>B44+D44+F44+H44+J44</f>
        <v>975143063.99999976</v>
      </c>
      <c r="P44" s="5" t="s">
        <v>0</v>
      </c>
      <c r="Q44" s="48">
        <f>Q43+R43</f>
        <v>164247</v>
      </c>
      <c r="R44" s="49"/>
      <c r="S44" s="48">
        <f>S43+T43</f>
        <v>7181</v>
      </c>
      <c r="T44" s="49"/>
      <c r="U44" s="48">
        <f>U43+V43</f>
        <v>7760</v>
      </c>
      <c r="V44" s="49"/>
      <c r="W44" s="48">
        <f>W43+X43</f>
        <v>43236</v>
      </c>
      <c r="X44" s="49"/>
      <c r="Y44" s="48">
        <f>Y43+Z43</f>
        <v>20930</v>
      </c>
      <c r="Z44" s="49"/>
      <c r="AA44" s="48">
        <f>AA43+AB43</f>
        <v>243354</v>
      </c>
      <c r="AB44" s="50"/>
      <c r="AC44" s="19">
        <f>Q44+S44+U44+W44+Y44</f>
        <v>243354</v>
      </c>
      <c r="AE44" s="5" t="s">
        <v>0</v>
      </c>
      <c r="AF44" s="28">
        <f>IFERROR(B44/Q44,"N.A.")</f>
        <v>4957.4796191102414</v>
      </c>
      <c r="AG44" s="29"/>
      <c r="AH44" s="28">
        <f>IFERROR(D44/S44,"N.A.")</f>
        <v>3698.4818270435876</v>
      </c>
      <c r="AI44" s="29"/>
      <c r="AJ44" s="28">
        <f>IFERROR(F44/U44,"N.A.")</f>
        <v>5020.6195876288657</v>
      </c>
      <c r="AK44" s="29"/>
      <c r="AL44" s="28">
        <f>IFERROR(H44/W44,"N.A.")</f>
        <v>2205.8724905171612</v>
      </c>
      <c r="AM44" s="29"/>
      <c r="AN44" s="28">
        <f>IFERROR(J44/Y44,"N.A.")</f>
        <v>0</v>
      </c>
      <c r="AO44" s="29"/>
      <c r="AP44" s="28">
        <f>IFERROR(L44/AA44,"N.A.")</f>
        <v>4007.096920535515</v>
      </c>
      <c r="AQ44" s="29"/>
      <c r="AR44" s="17">
        <f>IFERROR(N44/AC44, "N.A.")</f>
        <v>4007.096920535515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4703459.9999999991</v>
      </c>
      <c r="C15" s="2"/>
      <c r="D15" s="2">
        <v>2801340</v>
      </c>
      <c r="E15" s="2"/>
      <c r="F15" s="2">
        <v>4728710</v>
      </c>
      <c r="G15" s="2"/>
      <c r="H15" s="2">
        <v>8860223</v>
      </c>
      <c r="I15" s="2"/>
      <c r="J15" s="2">
        <v>0</v>
      </c>
      <c r="K15" s="2"/>
      <c r="L15" s="1">
        <f t="shared" ref="L15:M18" si="0">B15+D15+F15+H15+J15</f>
        <v>21093733</v>
      </c>
      <c r="M15" s="13">
        <f t="shared" si="0"/>
        <v>0</v>
      </c>
      <c r="N15" s="14">
        <f>L15+M15</f>
        <v>21093733</v>
      </c>
      <c r="P15" s="3" t="s">
        <v>12</v>
      </c>
      <c r="Q15" s="2">
        <v>1737</v>
      </c>
      <c r="R15" s="2">
        <v>0</v>
      </c>
      <c r="S15" s="2">
        <v>702</v>
      </c>
      <c r="T15" s="2">
        <v>0</v>
      </c>
      <c r="U15" s="2">
        <v>967</v>
      </c>
      <c r="V15" s="2">
        <v>0</v>
      </c>
      <c r="W15" s="2">
        <v>5743</v>
      </c>
      <c r="X15" s="2">
        <v>0</v>
      </c>
      <c r="Y15" s="2">
        <v>1125</v>
      </c>
      <c r="Z15" s="2">
        <v>0</v>
      </c>
      <c r="AA15" s="1">
        <f t="shared" ref="AA15:AB18" si="1">Q15+S15+U15+W15+Y15</f>
        <v>10274</v>
      </c>
      <c r="AB15" s="13">
        <f t="shared" si="1"/>
        <v>0</v>
      </c>
      <c r="AC15" s="14">
        <f>AA15+AB15</f>
        <v>10274</v>
      </c>
      <c r="AE15" s="3" t="s">
        <v>12</v>
      </c>
      <c r="AF15" s="2">
        <f t="shared" ref="AF15:AR18" si="2">IFERROR(B15/Q15, "N.A.")</f>
        <v>2707.8065630397232</v>
      </c>
      <c r="AG15" s="2" t="str">
        <f t="shared" si="2"/>
        <v>N.A.</v>
      </c>
      <c r="AH15" s="2">
        <f t="shared" si="2"/>
        <v>3990.5128205128203</v>
      </c>
      <c r="AI15" s="2" t="str">
        <f t="shared" si="2"/>
        <v>N.A.</v>
      </c>
      <c r="AJ15" s="2">
        <f t="shared" si="2"/>
        <v>4890.0827300930714</v>
      </c>
      <c r="AK15" s="2" t="str">
        <f t="shared" si="2"/>
        <v>N.A.</v>
      </c>
      <c r="AL15" s="2">
        <f t="shared" si="2"/>
        <v>1542.7865227233153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2053.1178703523456</v>
      </c>
      <c r="AQ15" s="16" t="str">
        <f t="shared" si="2"/>
        <v>N.A.</v>
      </c>
      <c r="AR15" s="14">
        <f t="shared" si="2"/>
        <v>2053.1178703523456</v>
      </c>
    </row>
    <row r="16" spans="1:44" ht="15" customHeight="1" thickBot="1" x14ac:dyDescent="0.3">
      <c r="A16" s="3" t="s">
        <v>13</v>
      </c>
      <c r="B16" s="2">
        <v>1236465</v>
      </c>
      <c r="C16" s="2">
        <v>249600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1236465</v>
      </c>
      <c r="M16" s="13">
        <f t="shared" si="0"/>
        <v>249600</v>
      </c>
      <c r="N16" s="14">
        <f>L16+M16</f>
        <v>1486065</v>
      </c>
      <c r="P16" s="3" t="s">
        <v>13</v>
      </c>
      <c r="Q16" s="2">
        <v>794</v>
      </c>
      <c r="R16" s="2">
        <v>156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794</v>
      </c>
      <c r="AB16" s="13">
        <f t="shared" si="1"/>
        <v>156</v>
      </c>
      <c r="AC16" s="14">
        <f>AA16+AB16</f>
        <v>950</v>
      </c>
      <c r="AE16" s="3" t="s">
        <v>13</v>
      </c>
      <c r="AF16" s="2">
        <f t="shared" si="2"/>
        <v>1557.2607052896726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1557.2607052896726</v>
      </c>
      <c r="AQ16" s="16">
        <f t="shared" si="2"/>
        <v>1600</v>
      </c>
      <c r="AR16" s="14">
        <f t="shared" si="2"/>
        <v>1564.2789473684211</v>
      </c>
    </row>
    <row r="17" spans="1:44" ht="15" customHeight="1" thickBot="1" x14ac:dyDescent="0.3">
      <c r="A17" s="3" t="s">
        <v>14</v>
      </c>
      <c r="B17" s="2">
        <v>12310809.000000002</v>
      </c>
      <c r="C17" s="2">
        <v>74346970.000000015</v>
      </c>
      <c r="D17" s="2">
        <v>3122670</v>
      </c>
      <c r="E17" s="2"/>
      <c r="F17" s="2"/>
      <c r="G17" s="2">
        <v>2502600</v>
      </c>
      <c r="H17" s="2"/>
      <c r="I17" s="2">
        <v>4709244.9999999991</v>
      </c>
      <c r="J17" s="2">
        <v>0</v>
      </c>
      <c r="K17" s="2"/>
      <c r="L17" s="1">
        <f t="shared" si="0"/>
        <v>15433479.000000002</v>
      </c>
      <c r="M17" s="13">
        <f t="shared" si="0"/>
        <v>81558815.000000015</v>
      </c>
      <c r="N17" s="14">
        <f>L17+M17</f>
        <v>96992294.000000015</v>
      </c>
      <c r="P17" s="3" t="s">
        <v>14</v>
      </c>
      <c r="Q17" s="2">
        <v>4366</v>
      </c>
      <c r="R17" s="2">
        <v>11418</v>
      </c>
      <c r="S17" s="2">
        <v>1695</v>
      </c>
      <c r="T17" s="2">
        <v>0</v>
      </c>
      <c r="U17" s="2">
        <v>0</v>
      </c>
      <c r="V17" s="2">
        <v>558</v>
      </c>
      <c r="W17" s="2">
        <v>0</v>
      </c>
      <c r="X17" s="2">
        <v>2508</v>
      </c>
      <c r="Y17" s="2">
        <v>1545</v>
      </c>
      <c r="Z17" s="2">
        <v>0</v>
      </c>
      <c r="AA17" s="1">
        <f t="shared" si="1"/>
        <v>7606</v>
      </c>
      <c r="AB17" s="13">
        <f t="shared" si="1"/>
        <v>14484</v>
      </c>
      <c r="AC17" s="14">
        <f>AA17+AB17</f>
        <v>22090</v>
      </c>
      <c r="AE17" s="3" t="s">
        <v>14</v>
      </c>
      <c r="AF17" s="2">
        <f t="shared" si="2"/>
        <v>2819.6997251488783</v>
      </c>
      <c r="AG17" s="2">
        <f t="shared" si="2"/>
        <v>6511.3829041863737</v>
      </c>
      <c r="AH17" s="2">
        <f t="shared" si="2"/>
        <v>1842.283185840708</v>
      </c>
      <c r="AI17" s="2" t="str">
        <f t="shared" si="2"/>
        <v>N.A.</v>
      </c>
      <c r="AJ17" s="2" t="str">
        <f t="shared" si="2"/>
        <v>N.A.</v>
      </c>
      <c r="AK17" s="2">
        <f t="shared" si="2"/>
        <v>4484.9462365591398</v>
      </c>
      <c r="AL17" s="2" t="str">
        <f t="shared" si="2"/>
        <v>N.A.</v>
      </c>
      <c r="AM17" s="2">
        <f t="shared" si="2"/>
        <v>1877.6893939393935</v>
      </c>
      <c r="AN17" s="2">
        <f t="shared" si="2"/>
        <v>0</v>
      </c>
      <c r="AO17" s="2" t="str">
        <f t="shared" si="2"/>
        <v>N.A.</v>
      </c>
      <c r="AP17" s="15">
        <f t="shared" si="2"/>
        <v>2029.118985011833</v>
      </c>
      <c r="AQ17" s="16">
        <f t="shared" si="2"/>
        <v>5630.9593344380019</v>
      </c>
      <c r="AR17" s="14">
        <f t="shared" si="2"/>
        <v>4390.778361249435</v>
      </c>
    </row>
    <row r="18" spans="1:44" ht="15" customHeight="1" thickBot="1" x14ac:dyDescent="0.3">
      <c r="A18" s="3" t="s">
        <v>15</v>
      </c>
      <c r="B18" s="2">
        <v>1320140</v>
      </c>
      <c r="C18" s="2">
        <v>757660.00000000012</v>
      </c>
      <c r="D18" s="2">
        <v>9546</v>
      </c>
      <c r="E18" s="2"/>
      <c r="F18" s="2"/>
      <c r="G18" s="2">
        <v>732000</v>
      </c>
      <c r="H18" s="2">
        <v>646176</v>
      </c>
      <c r="I18" s="2"/>
      <c r="J18" s="2">
        <v>0</v>
      </c>
      <c r="K18" s="2"/>
      <c r="L18" s="1">
        <f t="shared" si="0"/>
        <v>1975862</v>
      </c>
      <c r="M18" s="13">
        <f t="shared" si="0"/>
        <v>1489660</v>
      </c>
      <c r="N18" s="14">
        <f>L18+M18</f>
        <v>3465522</v>
      </c>
      <c r="P18" s="3" t="s">
        <v>15</v>
      </c>
      <c r="Q18" s="2">
        <v>855</v>
      </c>
      <c r="R18" s="2">
        <v>191</v>
      </c>
      <c r="S18" s="2">
        <v>74</v>
      </c>
      <c r="T18" s="2">
        <v>0</v>
      </c>
      <c r="U18" s="2">
        <v>0</v>
      </c>
      <c r="V18" s="2">
        <v>330</v>
      </c>
      <c r="W18" s="2">
        <v>3993</v>
      </c>
      <c r="X18" s="2">
        <v>0</v>
      </c>
      <c r="Y18" s="2">
        <v>1846</v>
      </c>
      <c r="Z18" s="2">
        <v>0</v>
      </c>
      <c r="AA18" s="1">
        <f t="shared" si="1"/>
        <v>6768</v>
      </c>
      <c r="AB18" s="13">
        <f t="shared" si="1"/>
        <v>521</v>
      </c>
      <c r="AC18" s="18">
        <f>AA18+AB18</f>
        <v>7289</v>
      </c>
      <c r="AE18" s="3" t="s">
        <v>15</v>
      </c>
      <c r="AF18" s="2">
        <f t="shared" si="2"/>
        <v>1544.0233918128654</v>
      </c>
      <c r="AG18" s="2">
        <f t="shared" si="2"/>
        <v>3966.8062827225135</v>
      </c>
      <c r="AH18" s="2">
        <f t="shared" si="2"/>
        <v>129</v>
      </c>
      <c r="AI18" s="2" t="str">
        <f t="shared" si="2"/>
        <v>N.A.</v>
      </c>
      <c r="AJ18" s="2" t="str">
        <f t="shared" si="2"/>
        <v>N.A.</v>
      </c>
      <c r="AK18" s="2">
        <f t="shared" si="2"/>
        <v>2218.181818181818</v>
      </c>
      <c r="AL18" s="2">
        <f t="shared" si="2"/>
        <v>161.82719759579263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291.94178486997635</v>
      </c>
      <c r="AQ18" s="16">
        <f t="shared" si="2"/>
        <v>2859.2322456813818</v>
      </c>
      <c r="AR18" s="14">
        <f t="shared" si="2"/>
        <v>475.44546577033884</v>
      </c>
    </row>
    <row r="19" spans="1:44" ht="15" customHeight="1" thickBot="1" x14ac:dyDescent="0.3">
      <c r="A19" s="4" t="s">
        <v>16</v>
      </c>
      <c r="B19" s="2">
        <f t="shared" ref="B19:K19" si="3">SUM(B15:B18)</f>
        <v>19570874</v>
      </c>
      <c r="C19" s="2">
        <f t="shared" si="3"/>
        <v>75354230.000000015</v>
      </c>
      <c r="D19" s="2">
        <f t="shared" si="3"/>
        <v>5933556</v>
      </c>
      <c r="E19" s="2">
        <f t="shared" si="3"/>
        <v>0</v>
      </c>
      <c r="F19" s="2">
        <f t="shared" si="3"/>
        <v>4728710</v>
      </c>
      <c r="G19" s="2">
        <f t="shared" si="3"/>
        <v>3234600</v>
      </c>
      <c r="H19" s="2">
        <f t="shared" si="3"/>
        <v>9506399</v>
      </c>
      <c r="I19" s="2">
        <f t="shared" si="3"/>
        <v>4709244.9999999991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39739539</v>
      </c>
      <c r="M19" s="13">
        <f t="shared" ref="M19" si="5">C19+E19+G19+I19+K19</f>
        <v>83298075.000000015</v>
      </c>
      <c r="N19" s="18">
        <f>L19+M19</f>
        <v>123037614.00000001</v>
      </c>
      <c r="P19" s="4" t="s">
        <v>16</v>
      </c>
      <c r="Q19" s="2">
        <f t="shared" ref="Q19:Z19" si="6">SUM(Q15:Q18)</f>
        <v>7752</v>
      </c>
      <c r="R19" s="2">
        <f t="shared" si="6"/>
        <v>11765</v>
      </c>
      <c r="S19" s="2">
        <f t="shared" si="6"/>
        <v>2471</v>
      </c>
      <c r="T19" s="2">
        <f t="shared" si="6"/>
        <v>0</v>
      </c>
      <c r="U19" s="2">
        <f t="shared" si="6"/>
        <v>967</v>
      </c>
      <c r="V19" s="2">
        <f t="shared" si="6"/>
        <v>888</v>
      </c>
      <c r="W19" s="2">
        <f t="shared" si="6"/>
        <v>9736</v>
      </c>
      <c r="X19" s="2">
        <f t="shared" si="6"/>
        <v>2508</v>
      </c>
      <c r="Y19" s="2">
        <f t="shared" si="6"/>
        <v>4516</v>
      </c>
      <c r="Z19" s="2">
        <f t="shared" si="6"/>
        <v>0</v>
      </c>
      <c r="AA19" s="1">
        <f t="shared" ref="AA19" si="7">Q19+S19+U19+W19+Y19</f>
        <v>25442</v>
      </c>
      <c r="AB19" s="13">
        <f t="shared" ref="AB19" si="8">R19+T19+V19+X19+Z19</f>
        <v>15161</v>
      </c>
      <c r="AC19" s="14">
        <f>AA19+AB19</f>
        <v>40603</v>
      </c>
      <c r="AE19" s="4" t="s">
        <v>16</v>
      </c>
      <c r="AF19" s="2">
        <f t="shared" ref="AF19:AO19" si="9">IFERROR(B19/Q19, "N.A.")</f>
        <v>2524.622549019608</v>
      </c>
      <c r="AG19" s="2">
        <f t="shared" si="9"/>
        <v>6404.9494262643448</v>
      </c>
      <c r="AH19" s="2">
        <f t="shared" si="9"/>
        <v>2401.277215702145</v>
      </c>
      <c r="AI19" s="2" t="str">
        <f t="shared" si="9"/>
        <v>N.A.</v>
      </c>
      <c r="AJ19" s="2">
        <f t="shared" si="9"/>
        <v>4890.0827300930714</v>
      </c>
      <c r="AK19" s="2">
        <f t="shared" si="9"/>
        <v>3642.5675675675675</v>
      </c>
      <c r="AL19" s="2">
        <f t="shared" si="9"/>
        <v>976.41731717337711</v>
      </c>
      <c r="AM19" s="2">
        <f t="shared" si="9"/>
        <v>1877.6893939393935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1561.9660011005424</v>
      </c>
      <c r="AQ19" s="16">
        <f t="shared" ref="AQ19" si="11">IFERROR(M19/AB19, "N.A.")</f>
        <v>5494.2335597915717</v>
      </c>
      <c r="AR19" s="14">
        <f t="shared" ref="AR19" si="12">IFERROR(N19/AC19, "N.A.")</f>
        <v>3030.2591926704927</v>
      </c>
    </row>
    <row r="20" spans="1:44" ht="15" customHeight="1" thickBot="1" x14ac:dyDescent="0.3">
      <c r="A20" s="5" t="s">
        <v>0</v>
      </c>
      <c r="B20" s="48">
        <f>B19+C19</f>
        <v>94925104.000000015</v>
      </c>
      <c r="C20" s="49"/>
      <c r="D20" s="48">
        <f>D19+E19</f>
        <v>5933556</v>
      </c>
      <c r="E20" s="49"/>
      <c r="F20" s="48">
        <f>F19+G19</f>
        <v>7963310</v>
      </c>
      <c r="G20" s="49"/>
      <c r="H20" s="48">
        <f>H19+I19</f>
        <v>14215644</v>
      </c>
      <c r="I20" s="49"/>
      <c r="J20" s="48">
        <f>J19+K19</f>
        <v>0</v>
      </c>
      <c r="K20" s="49"/>
      <c r="L20" s="48">
        <f>L19+M19</f>
        <v>123037614.00000001</v>
      </c>
      <c r="M20" s="50"/>
      <c r="N20" s="19">
        <f>B20+D20+F20+H20+J20</f>
        <v>123037614.00000001</v>
      </c>
      <c r="P20" s="5" t="s">
        <v>0</v>
      </c>
      <c r="Q20" s="48">
        <f>Q19+R19</f>
        <v>19517</v>
      </c>
      <c r="R20" s="49"/>
      <c r="S20" s="48">
        <f>S19+T19</f>
        <v>2471</v>
      </c>
      <c r="T20" s="49"/>
      <c r="U20" s="48">
        <f>U19+V19</f>
        <v>1855</v>
      </c>
      <c r="V20" s="49"/>
      <c r="W20" s="48">
        <f>W19+X19</f>
        <v>12244</v>
      </c>
      <c r="X20" s="49"/>
      <c r="Y20" s="48">
        <f>Y19+Z19</f>
        <v>4516</v>
      </c>
      <c r="Z20" s="49"/>
      <c r="AA20" s="48">
        <f>AA19+AB19</f>
        <v>40603</v>
      </c>
      <c r="AB20" s="49"/>
      <c r="AC20" s="20">
        <f>Q20+S20+U20+W20+Y20</f>
        <v>40603</v>
      </c>
      <c r="AE20" s="5" t="s">
        <v>0</v>
      </c>
      <c r="AF20" s="28">
        <f>IFERROR(B20/Q20,"N.A.")</f>
        <v>4863.7138904544763</v>
      </c>
      <c r="AG20" s="29"/>
      <c r="AH20" s="28">
        <f>IFERROR(D20/S20,"N.A.")</f>
        <v>2401.277215702145</v>
      </c>
      <c r="AI20" s="29"/>
      <c r="AJ20" s="28">
        <f>IFERROR(F20/U20,"N.A.")</f>
        <v>4292.8894878706196</v>
      </c>
      <c r="AK20" s="29"/>
      <c r="AL20" s="28">
        <f>IFERROR(H20/W20,"N.A.")</f>
        <v>1161.0294021561581</v>
      </c>
      <c r="AM20" s="29"/>
      <c r="AN20" s="28">
        <f>IFERROR(J20/Y20,"N.A.")</f>
        <v>0</v>
      </c>
      <c r="AO20" s="29"/>
      <c r="AP20" s="28">
        <f>IFERROR(L20/AA20,"N.A.")</f>
        <v>3030.2591926704927</v>
      </c>
      <c r="AQ20" s="29"/>
      <c r="AR20" s="17">
        <f>IFERROR(N20/AC20, "N.A.")</f>
        <v>3030.2591926704927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4703459.9999999991</v>
      </c>
      <c r="C27" s="2"/>
      <c r="D27" s="2">
        <v>2801340</v>
      </c>
      <c r="E27" s="2"/>
      <c r="F27" s="2">
        <v>4728710</v>
      </c>
      <c r="G27" s="2"/>
      <c r="H27" s="2">
        <v>5355719</v>
      </c>
      <c r="I27" s="2"/>
      <c r="J27" s="2">
        <v>0</v>
      </c>
      <c r="K27" s="2"/>
      <c r="L27" s="1">
        <f t="shared" ref="L27:M30" si="13">B27+D27+F27+H27+J27</f>
        <v>17589229</v>
      </c>
      <c r="M27" s="13">
        <f t="shared" si="13"/>
        <v>0</v>
      </c>
      <c r="N27" s="14">
        <f>L27+M27</f>
        <v>17589229</v>
      </c>
      <c r="P27" s="3" t="s">
        <v>12</v>
      </c>
      <c r="Q27" s="2">
        <v>1737</v>
      </c>
      <c r="R27" s="2">
        <v>0</v>
      </c>
      <c r="S27" s="2">
        <v>702</v>
      </c>
      <c r="T27" s="2">
        <v>0</v>
      </c>
      <c r="U27" s="2">
        <v>967</v>
      </c>
      <c r="V27" s="2">
        <v>0</v>
      </c>
      <c r="W27" s="2">
        <v>2710</v>
      </c>
      <c r="X27" s="2">
        <v>0</v>
      </c>
      <c r="Y27" s="2">
        <v>342</v>
      </c>
      <c r="Z27" s="2">
        <v>0</v>
      </c>
      <c r="AA27" s="1">
        <f t="shared" ref="AA27:AB30" si="14">Q27+S27+U27+W27+Y27</f>
        <v>6458</v>
      </c>
      <c r="AB27" s="13">
        <f t="shared" si="14"/>
        <v>0</v>
      </c>
      <c r="AC27" s="14">
        <f>AA27+AB27</f>
        <v>6458</v>
      </c>
      <c r="AE27" s="3" t="s">
        <v>12</v>
      </c>
      <c r="AF27" s="2">
        <f t="shared" ref="AF27:AR30" si="15">IFERROR(B27/Q27, "N.A.")</f>
        <v>2707.8065630397232</v>
      </c>
      <c r="AG27" s="2" t="str">
        <f t="shared" si="15"/>
        <v>N.A.</v>
      </c>
      <c r="AH27" s="2">
        <f t="shared" si="15"/>
        <v>3990.5128205128203</v>
      </c>
      <c r="AI27" s="2" t="str">
        <f t="shared" si="15"/>
        <v>N.A.</v>
      </c>
      <c r="AJ27" s="2">
        <f t="shared" si="15"/>
        <v>4890.0827300930714</v>
      </c>
      <c r="AK27" s="2" t="str">
        <f t="shared" si="15"/>
        <v>N.A.</v>
      </c>
      <c r="AL27" s="2">
        <f t="shared" si="15"/>
        <v>1976.2800738007379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2723.6340972437288</v>
      </c>
      <c r="AQ27" s="16" t="str">
        <f t="shared" si="15"/>
        <v>N.A.</v>
      </c>
      <c r="AR27" s="14">
        <f t="shared" si="15"/>
        <v>2723.6340972437288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8703824</v>
      </c>
      <c r="C29" s="2">
        <v>42004590.000000007</v>
      </c>
      <c r="D29" s="2">
        <v>2130270</v>
      </c>
      <c r="E29" s="2"/>
      <c r="F29" s="2"/>
      <c r="G29" s="2">
        <v>2502600</v>
      </c>
      <c r="H29" s="2"/>
      <c r="I29" s="2">
        <v>2312430</v>
      </c>
      <c r="J29" s="2">
        <v>0</v>
      </c>
      <c r="K29" s="2"/>
      <c r="L29" s="1">
        <f t="shared" si="13"/>
        <v>10834094</v>
      </c>
      <c r="M29" s="13">
        <f t="shared" si="13"/>
        <v>46819620.000000007</v>
      </c>
      <c r="N29" s="14">
        <f>L29+M29</f>
        <v>57653714.000000007</v>
      </c>
      <c r="P29" s="3" t="s">
        <v>14</v>
      </c>
      <c r="Q29" s="2">
        <v>2968</v>
      </c>
      <c r="R29" s="2">
        <v>6807</v>
      </c>
      <c r="S29" s="2">
        <v>1424</v>
      </c>
      <c r="T29" s="2">
        <v>0</v>
      </c>
      <c r="U29" s="2">
        <v>0</v>
      </c>
      <c r="V29" s="2">
        <v>558</v>
      </c>
      <c r="W29" s="2">
        <v>0</v>
      </c>
      <c r="X29" s="2">
        <v>1102</v>
      </c>
      <c r="Y29" s="2">
        <v>688</v>
      </c>
      <c r="Z29" s="2">
        <v>0</v>
      </c>
      <c r="AA29" s="1">
        <f t="shared" si="14"/>
        <v>5080</v>
      </c>
      <c r="AB29" s="13">
        <f t="shared" si="14"/>
        <v>8467</v>
      </c>
      <c r="AC29" s="14">
        <f>AA29+AB29</f>
        <v>13547</v>
      </c>
      <c r="AE29" s="3" t="s">
        <v>14</v>
      </c>
      <c r="AF29" s="2">
        <f t="shared" si="15"/>
        <v>2932.5552560646902</v>
      </c>
      <c r="AG29" s="2">
        <f t="shared" si="15"/>
        <v>6170.7933010136639</v>
      </c>
      <c r="AH29" s="2">
        <f t="shared" si="15"/>
        <v>1495.9761235955057</v>
      </c>
      <c r="AI29" s="2" t="str">
        <f t="shared" si="15"/>
        <v>N.A.</v>
      </c>
      <c r="AJ29" s="2" t="str">
        <f t="shared" si="15"/>
        <v>N.A.</v>
      </c>
      <c r="AK29" s="2">
        <f t="shared" si="15"/>
        <v>4484.9462365591398</v>
      </c>
      <c r="AL29" s="2" t="str">
        <f t="shared" si="15"/>
        <v>N.A.</v>
      </c>
      <c r="AM29" s="2">
        <f t="shared" si="15"/>
        <v>2098.3938294010891</v>
      </c>
      <c r="AN29" s="2">
        <f t="shared" si="15"/>
        <v>0</v>
      </c>
      <c r="AO29" s="2" t="str">
        <f t="shared" si="15"/>
        <v>N.A.</v>
      </c>
      <c r="AP29" s="15">
        <f t="shared" si="15"/>
        <v>2132.6956692913386</v>
      </c>
      <c r="AQ29" s="16">
        <f t="shared" si="15"/>
        <v>5529.6586748553218</v>
      </c>
      <c r="AR29" s="14">
        <f t="shared" si="15"/>
        <v>4255.8288920056102</v>
      </c>
    </row>
    <row r="30" spans="1:44" ht="15" customHeight="1" thickBot="1" x14ac:dyDescent="0.3">
      <c r="A30" s="3" t="s">
        <v>15</v>
      </c>
      <c r="B30" s="2">
        <v>1320140</v>
      </c>
      <c r="C30" s="2">
        <v>159530</v>
      </c>
      <c r="D30" s="2"/>
      <c r="E30" s="2"/>
      <c r="F30" s="2"/>
      <c r="G30" s="2">
        <v>732000</v>
      </c>
      <c r="H30" s="2">
        <v>646176</v>
      </c>
      <c r="I30" s="2"/>
      <c r="J30" s="2">
        <v>0</v>
      </c>
      <c r="K30" s="2"/>
      <c r="L30" s="1">
        <f t="shared" si="13"/>
        <v>1966316</v>
      </c>
      <c r="M30" s="13">
        <f t="shared" si="13"/>
        <v>891530</v>
      </c>
      <c r="N30" s="14">
        <f>L30+M30</f>
        <v>2857846</v>
      </c>
      <c r="P30" s="3" t="s">
        <v>15</v>
      </c>
      <c r="Q30" s="2">
        <v>855</v>
      </c>
      <c r="R30" s="2">
        <v>53</v>
      </c>
      <c r="S30" s="2">
        <v>0</v>
      </c>
      <c r="T30" s="2">
        <v>0</v>
      </c>
      <c r="U30" s="2">
        <v>0</v>
      </c>
      <c r="V30" s="2">
        <v>330</v>
      </c>
      <c r="W30" s="2">
        <v>3993</v>
      </c>
      <c r="X30" s="2">
        <v>0</v>
      </c>
      <c r="Y30" s="2">
        <v>1698</v>
      </c>
      <c r="Z30" s="2">
        <v>0</v>
      </c>
      <c r="AA30" s="1">
        <f t="shared" si="14"/>
        <v>6546</v>
      </c>
      <c r="AB30" s="13">
        <f t="shared" si="14"/>
        <v>383</v>
      </c>
      <c r="AC30" s="18">
        <f>AA30+AB30</f>
        <v>6929</v>
      </c>
      <c r="AE30" s="3" t="s">
        <v>15</v>
      </c>
      <c r="AF30" s="2">
        <f t="shared" si="15"/>
        <v>1544.0233918128654</v>
      </c>
      <c r="AG30" s="2">
        <f t="shared" si="15"/>
        <v>3010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2218.181818181818</v>
      </c>
      <c r="AL30" s="2">
        <f t="shared" si="15"/>
        <v>161.82719759579263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300.38435685915061</v>
      </c>
      <c r="AQ30" s="16">
        <f t="shared" si="15"/>
        <v>2327.7545691906007</v>
      </c>
      <c r="AR30" s="14">
        <f t="shared" si="15"/>
        <v>412.44710636455477</v>
      </c>
    </row>
    <row r="31" spans="1:44" ht="15" customHeight="1" thickBot="1" x14ac:dyDescent="0.3">
      <c r="A31" s="4" t="s">
        <v>16</v>
      </c>
      <c r="B31" s="2">
        <f t="shared" ref="B31:K31" si="16">SUM(B27:B30)</f>
        <v>14727424</v>
      </c>
      <c r="C31" s="2">
        <f t="shared" si="16"/>
        <v>42164120.000000007</v>
      </c>
      <c r="D31" s="2">
        <f t="shared" si="16"/>
        <v>4931610</v>
      </c>
      <c r="E31" s="2">
        <f t="shared" si="16"/>
        <v>0</v>
      </c>
      <c r="F31" s="2">
        <f t="shared" si="16"/>
        <v>4728710</v>
      </c>
      <c r="G31" s="2">
        <f t="shared" si="16"/>
        <v>3234600</v>
      </c>
      <c r="H31" s="2">
        <f t="shared" si="16"/>
        <v>6001895</v>
      </c>
      <c r="I31" s="2">
        <f t="shared" si="16"/>
        <v>2312430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30389639</v>
      </c>
      <c r="M31" s="13">
        <f t="shared" ref="M31" si="18">C31+E31+G31+I31+K31</f>
        <v>47711150.000000007</v>
      </c>
      <c r="N31" s="18">
        <f>L31+M31</f>
        <v>78100789</v>
      </c>
      <c r="P31" s="4" t="s">
        <v>16</v>
      </c>
      <c r="Q31" s="2">
        <f t="shared" ref="Q31:Z31" si="19">SUM(Q27:Q30)</f>
        <v>5560</v>
      </c>
      <c r="R31" s="2">
        <f t="shared" si="19"/>
        <v>6860</v>
      </c>
      <c r="S31" s="2">
        <f t="shared" si="19"/>
        <v>2126</v>
      </c>
      <c r="T31" s="2">
        <f t="shared" si="19"/>
        <v>0</v>
      </c>
      <c r="U31" s="2">
        <f t="shared" si="19"/>
        <v>967</v>
      </c>
      <c r="V31" s="2">
        <f t="shared" si="19"/>
        <v>888</v>
      </c>
      <c r="W31" s="2">
        <f t="shared" si="19"/>
        <v>6703</v>
      </c>
      <c r="X31" s="2">
        <f t="shared" si="19"/>
        <v>1102</v>
      </c>
      <c r="Y31" s="2">
        <f t="shared" si="19"/>
        <v>2728</v>
      </c>
      <c r="Z31" s="2">
        <f t="shared" si="19"/>
        <v>0</v>
      </c>
      <c r="AA31" s="1">
        <f t="shared" ref="AA31" si="20">Q31+S31+U31+W31+Y31</f>
        <v>18084</v>
      </c>
      <c r="AB31" s="13">
        <f t="shared" ref="AB31" si="21">R31+T31+V31+X31+Z31</f>
        <v>8850</v>
      </c>
      <c r="AC31" s="14">
        <f>AA31+AB31</f>
        <v>26934</v>
      </c>
      <c r="AE31" s="4" t="s">
        <v>16</v>
      </c>
      <c r="AF31" s="2">
        <f t="shared" ref="AF31:AO31" si="22">IFERROR(B31/Q31, "N.A.")</f>
        <v>2648.8172661870503</v>
      </c>
      <c r="AG31" s="2">
        <f t="shared" si="22"/>
        <v>6146.3731778425663</v>
      </c>
      <c r="AH31" s="2">
        <f t="shared" si="22"/>
        <v>2319.6660395108183</v>
      </c>
      <c r="AI31" s="2" t="str">
        <f t="shared" si="22"/>
        <v>N.A.</v>
      </c>
      <c r="AJ31" s="2">
        <f t="shared" si="22"/>
        <v>4890.0827300930714</v>
      </c>
      <c r="AK31" s="2">
        <f t="shared" si="22"/>
        <v>3642.5675675675675</v>
      </c>
      <c r="AL31" s="2">
        <f t="shared" si="22"/>
        <v>895.40429658361927</v>
      </c>
      <c r="AM31" s="2">
        <f t="shared" si="22"/>
        <v>2098.3938294010891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1680.4710794072107</v>
      </c>
      <c r="AQ31" s="16">
        <f t="shared" ref="AQ31" si="24">IFERROR(M31/AB31, "N.A.")</f>
        <v>5391.090395480227</v>
      </c>
      <c r="AR31" s="14">
        <f t="shared" ref="AR31" si="25">IFERROR(N31/AC31, "N.A.")</f>
        <v>2899.7099948021087</v>
      </c>
    </row>
    <row r="32" spans="1:44" ht="15" customHeight="1" thickBot="1" x14ac:dyDescent="0.3">
      <c r="A32" s="5" t="s">
        <v>0</v>
      </c>
      <c r="B32" s="48">
        <f>B31+C31</f>
        <v>56891544.000000007</v>
      </c>
      <c r="C32" s="49"/>
      <c r="D32" s="48">
        <f>D31+E31</f>
        <v>4931610</v>
      </c>
      <c r="E32" s="49"/>
      <c r="F32" s="48">
        <f>F31+G31</f>
        <v>7963310</v>
      </c>
      <c r="G32" s="49"/>
      <c r="H32" s="48">
        <f>H31+I31</f>
        <v>8314325</v>
      </c>
      <c r="I32" s="49"/>
      <c r="J32" s="48">
        <f>J31+K31</f>
        <v>0</v>
      </c>
      <c r="K32" s="49"/>
      <c r="L32" s="48">
        <f>L31+M31</f>
        <v>78100789</v>
      </c>
      <c r="M32" s="50"/>
      <c r="N32" s="19">
        <f>B32+D32+F32+H32+J32</f>
        <v>78100789</v>
      </c>
      <c r="P32" s="5" t="s">
        <v>0</v>
      </c>
      <c r="Q32" s="48">
        <f>Q31+R31</f>
        <v>12420</v>
      </c>
      <c r="R32" s="49"/>
      <c r="S32" s="48">
        <f>S31+T31</f>
        <v>2126</v>
      </c>
      <c r="T32" s="49"/>
      <c r="U32" s="48">
        <f>U31+V31</f>
        <v>1855</v>
      </c>
      <c r="V32" s="49"/>
      <c r="W32" s="48">
        <f>W31+X31</f>
        <v>7805</v>
      </c>
      <c r="X32" s="49"/>
      <c r="Y32" s="48">
        <f>Y31+Z31</f>
        <v>2728</v>
      </c>
      <c r="Z32" s="49"/>
      <c r="AA32" s="48">
        <f>AA31+AB31</f>
        <v>26934</v>
      </c>
      <c r="AB32" s="49"/>
      <c r="AC32" s="20">
        <f>Q32+S32+U32+W32+Y32</f>
        <v>26934</v>
      </c>
      <c r="AE32" s="5" t="s">
        <v>0</v>
      </c>
      <c r="AF32" s="28">
        <f>IFERROR(B32/Q32,"N.A.")</f>
        <v>4580.6396135265704</v>
      </c>
      <c r="AG32" s="29"/>
      <c r="AH32" s="28">
        <f>IFERROR(D32/S32,"N.A.")</f>
        <v>2319.6660395108183</v>
      </c>
      <c r="AI32" s="29"/>
      <c r="AJ32" s="28">
        <f>IFERROR(F32/U32,"N.A.")</f>
        <v>4292.8894878706196</v>
      </c>
      <c r="AK32" s="29"/>
      <c r="AL32" s="28">
        <f>IFERROR(H32/W32,"N.A.")</f>
        <v>1065.2562459961564</v>
      </c>
      <c r="AM32" s="29"/>
      <c r="AN32" s="28">
        <f>IFERROR(J32/Y32,"N.A.")</f>
        <v>0</v>
      </c>
      <c r="AO32" s="29"/>
      <c r="AP32" s="28">
        <f>IFERROR(L32/AA32,"N.A.")</f>
        <v>2899.7099948021087</v>
      </c>
      <c r="AQ32" s="29"/>
      <c r="AR32" s="17">
        <f>IFERROR(N32/AC32, "N.A.")</f>
        <v>2899.7099948021087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3504503.9999999995</v>
      </c>
      <c r="I39" s="2"/>
      <c r="J39" s="2">
        <v>0</v>
      </c>
      <c r="K39" s="2"/>
      <c r="L39" s="1">
        <f t="shared" ref="L39:M42" si="26">B39+D39+F39+H39+J39</f>
        <v>3504503.9999999995</v>
      </c>
      <c r="M39" s="13">
        <f t="shared" si="26"/>
        <v>0</v>
      </c>
      <c r="N39" s="14">
        <f>L39+M39</f>
        <v>3504503.9999999995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3033</v>
      </c>
      <c r="X39" s="2">
        <v>0</v>
      </c>
      <c r="Y39" s="2">
        <v>783</v>
      </c>
      <c r="Z39" s="2">
        <v>0</v>
      </c>
      <c r="AA39" s="1">
        <f t="shared" ref="AA39:AB42" si="27">Q39+S39+U39+W39+Y39</f>
        <v>3816</v>
      </c>
      <c r="AB39" s="13">
        <f t="shared" si="27"/>
        <v>0</v>
      </c>
      <c r="AC39" s="14">
        <f>AA39+AB39</f>
        <v>3816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1155.4579624134519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918.37106918238976</v>
      </c>
      <c r="AQ39" s="16" t="str">
        <f t="shared" si="28"/>
        <v>N.A.</v>
      </c>
      <c r="AR39" s="14">
        <f t="shared" si="28"/>
        <v>918.37106918238976</v>
      </c>
    </row>
    <row r="40" spans="1:44" ht="15" customHeight="1" thickBot="1" x14ac:dyDescent="0.3">
      <c r="A40" s="3" t="s">
        <v>13</v>
      </c>
      <c r="B40" s="2">
        <v>1236465</v>
      </c>
      <c r="C40" s="2">
        <v>249600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1236465</v>
      </c>
      <c r="M40" s="13">
        <f t="shared" si="26"/>
        <v>249600</v>
      </c>
      <c r="N40" s="14">
        <f>L40+M40</f>
        <v>1486065</v>
      </c>
      <c r="P40" s="3" t="s">
        <v>13</v>
      </c>
      <c r="Q40" s="2">
        <v>794</v>
      </c>
      <c r="R40" s="2">
        <v>156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794</v>
      </c>
      <c r="AB40" s="13">
        <f t="shared" si="27"/>
        <v>156</v>
      </c>
      <c r="AC40" s="14">
        <f>AA40+AB40</f>
        <v>950</v>
      </c>
      <c r="AE40" s="3" t="s">
        <v>13</v>
      </c>
      <c r="AF40" s="2">
        <f t="shared" si="28"/>
        <v>1557.2607052896726</v>
      </c>
      <c r="AG40" s="2">
        <f t="shared" si="28"/>
        <v>1600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1557.2607052896726</v>
      </c>
      <c r="AQ40" s="16">
        <f t="shared" si="28"/>
        <v>1600</v>
      </c>
      <c r="AR40" s="14">
        <f t="shared" si="28"/>
        <v>1564.2789473684211</v>
      </c>
    </row>
    <row r="41" spans="1:44" ht="15" customHeight="1" thickBot="1" x14ac:dyDescent="0.3">
      <c r="A41" s="3" t="s">
        <v>14</v>
      </c>
      <c r="B41" s="2">
        <v>3606985</v>
      </c>
      <c r="C41" s="2">
        <v>32342379.999999996</v>
      </c>
      <c r="D41" s="2">
        <v>992400.00000000012</v>
      </c>
      <c r="E41" s="2"/>
      <c r="F41" s="2"/>
      <c r="G41" s="2"/>
      <c r="H41" s="2"/>
      <c r="I41" s="2">
        <v>2396815</v>
      </c>
      <c r="J41" s="2">
        <v>0</v>
      </c>
      <c r="K41" s="2"/>
      <c r="L41" s="1">
        <f t="shared" si="26"/>
        <v>4599385</v>
      </c>
      <c r="M41" s="13">
        <f t="shared" si="26"/>
        <v>34739195</v>
      </c>
      <c r="N41" s="14">
        <f>L41+M41</f>
        <v>39338580</v>
      </c>
      <c r="P41" s="3" t="s">
        <v>14</v>
      </c>
      <c r="Q41" s="2">
        <v>1398</v>
      </c>
      <c r="R41" s="2">
        <v>4611</v>
      </c>
      <c r="S41" s="2">
        <v>271</v>
      </c>
      <c r="T41" s="2">
        <v>0</v>
      </c>
      <c r="U41" s="2">
        <v>0</v>
      </c>
      <c r="V41" s="2">
        <v>0</v>
      </c>
      <c r="W41" s="2">
        <v>0</v>
      </c>
      <c r="X41" s="2">
        <v>1406</v>
      </c>
      <c r="Y41" s="2">
        <v>857</v>
      </c>
      <c r="Z41" s="2">
        <v>0</v>
      </c>
      <c r="AA41" s="1">
        <f t="shared" si="27"/>
        <v>2526</v>
      </c>
      <c r="AB41" s="13">
        <f t="shared" si="27"/>
        <v>6017</v>
      </c>
      <c r="AC41" s="14">
        <f>AA41+AB41</f>
        <v>8543</v>
      </c>
      <c r="AE41" s="3" t="s">
        <v>14</v>
      </c>
      <c r="AF41" s="2">
        <f t="shared" si="28"/>
        <v>2580.1037195994277</v>
      </c>
      <c r="AG41" s="2">
        <f t="shared" si="28"/>
        <v>7014.1791368466702</v>
      </c>
      <c r="AH41" s="2">
        <f t="shared" si="28"/>
        <v>3661.9926199261995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1704.7048364153627</v>
      </c>
      <c r="AN41" s="2">
        <f t="shared" si="28"/>
        <v>0</v>
      </c>
      <c r="AO41" s="2" t="str">
        <f t="shared" si="28"/>
        <v>N.A.</v>
      </c>
      <c r="AP41" s="15">
        <f t="shared" si="28"/>
        <v>1820.8174980205858</v>
      </c>
      <c r="AQ41" s="16">
        <f t="shared" si="28"/>
        <v>5773.507561907928</v>
      </c>
      <c r="AR41" s="14">
        <f t="shared" si="28"/>
        <v>4604.7734987709237</v>
      </c>
    </row>
    <row r="42" spans="1:44" ht="15" customHeight="1" thickBot="1" x14ac:dyDescent="0.3">
      <c r="A42" s="3" t="s">
        <v>15</v>
      </c>
      <c r="B42" s="2"/>
      <c r="C42" s="2">
        <v>598129.99999999988</v>
      </c>
      <c r="D42" s="2">
        <v>9546</v>
      </c>
      <c r="E42" s="2"/>
      <c r="F42" s="2"/>
      <c r="G42" s="2"/>
      <c r="H42" s="2"/>
      <c r="I42" s="2"/>
      <c r="J42" s="2">
        <v>0</v>
      </c>
      <c r="K42" s="2"/>
      <c r="L42" s="1">
        <f t="shared" si="26"/>
        <v>9546</v>
      </c>
      <c r="M42" s="13">
        <f t="shared" si="26"/>
        <v>598129.99999999988</v>
      </c>
      <c r="N42" s="14">
        <f>L42+M42</f>
        <v>607675.99999999988</v>
      </c>
      <c r="P42" s="3" t="s">
        <v>15</v>
      </c>
      <c r="Q42" s="2">
        <v>0</v>
      </c>
      <c r="R42" s="2">
        <v>138</v>
      </c>
      <c r="S42" s="2">
        <v>74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148</v>
      </c>
      <c r="Z42" s="2">
        <v>0</v>
      </c>
      <c r="AA42" s="1">
        <f t="shared" si="27"/>
        <v>222</v>
      </c>
      <c r="AB42" s="13">
        <f t="shared" si="27"/>
        <v>138</v>
      </c>
      <c r="AC42" s="14">
        <f>AA42+AB42</f>
        <v>360</v>
      </c>
      <c r="AE42" s="3" t="s">
        <v>15</v>
      </c>
      <c r="AF42" s="2" t="str">
        <f t="shared" si="28"/>
        <v>N.A.</v>
      </c>
      <c r="AG42" s="2">
        <f t="shared" si="28"/>
        <v>4334.2753623188401</v>
      </c>
      <c r="AH42" s="2">
        <f t="shared" si="28"/>
        <v>129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43</v>
      </c>
      <c r="AQ42" s="16">
        <f t="shared" si="28"/>
        <v>4334.2753623188401</v>
      </c>
      <c r="AR42" s="14">
        <f t="shared" si="28"/>
        <v>1687.9888888888886</v>
      </c>
    </row>
    <row r="43" spans="1:44" ht="15" customHeight="1" thickBot="1" x14ac:dyDescent="0.3">
      <c r="A43" s="4" t="s">
        <v>16</v>
      </c>
      <c r="B43" s="2">
        <f t="shared" ref="B43:K43" si="29">SUM(B39:B42)</f>
        <v>4843450</v>
      </c>
      <c r="C43" s="2">
        <f t="shared" si="29"/>
        <v>33190109.999999996</v>
      </c>
      <c r="D43" s="2">
        <f t="shared" si="29"/>
        <v>1001946.0000000001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3504503.9999999995</v>
      </c>
      <c r="I43" s="2">
        <f t="shared" si="29"/>
        <v>2396815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9349900</v>
      </c>
      <c r="M43" s="13">
        <f t="shared" ref="M43" si="31">C43+E43+G43+I43+K43</f>
        <v>35586925</v>
      </c>
      <c r="N43" s="18">
        <f>L43+M43</f>
        <v>44936825</v>
      </c>
      <c r="P43" s="4" t="s">
        <v>16</v>
      </c>
      <c r="Q43" s="2">
        <f t="shared" ref="Q43:Z43" si="32">SUM(Q39:Q42)</f>
        <v>2192</v>
      </c>
      <c r="R43" s="2">
        <f t="shared" si="32"/>
        <v>4905</v>
      </c>
      <c r="S43" s="2">
        <f t="shared" si="32"/>
        <v>345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3033</v>
      </c>
      <c r="X43" s="2">
        <f t="shared" si="32"/>
        <v>1406</v>
      </c>
      <c r="Y43" s="2">
        <f t="shared" si="32"/>
        <v>1788</v>
      </c>
      <c r="Z43" s="2">
        <f t="shared" si="32"/>
        <v>0</v>
      </c>
      <c r="AA43" s="1">
        <f t="shared" ref="AA43" si="33">Q43+S43+U43+W43+Y43</f>
        <v>7358</v>
      </c>
      <c r="AB43" s="13">
        <f t="shared" ref="AB43" si="34">R43+T43+V43+X43+Z43</f>
        <v>6311</v>
      </c>
      <c r="AC43" s="18">
        <f>AA43+AB43</f>
        <v>13669</v>
      </c>
      <c r="AE43" s="4" t="s">
        <v>16</v>
      </c>
      <c r="AF43" s="2">
        <f t="shared" ref="AF43:AO43" si="35">IFERROR(B43/Q43, "N.A.")</f>
        <v>2209.6031021897811</v>
      </c>
      <c r="AG43" s="2">
        <f t="shared" si="35"/>
        <v>6766.5871559633024</v>
      </c>
      <c r="AH43" s="2">
        <f t="shared" si="35"/>
        <v>2904.1913043478266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1155.4579624134519</v>
      </c>
      <c r="AM43" s="2">
        <f t="shared" si="35"/>
        <v>1704.7048364153627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1270.712150040772</v>
      </c>
      <c r="AQ43" s="16">
        <f t="shared" ref="AQ43" si="37">IFERROR(M43/AB43, "N.A.")</f>
        <v>5638.8726033909052</v>
      </c>
      <c r="AR43" s="14">
        <f t="shared" ref="AR43" si="38">IFERROR(N43/AC43, "N.A.")</f>
        <v>3287.4990855219839</v>
      </c>
    </row>
    <row r="44" spans="1:44" ht="15" customHeight="1" thickBot="1" x14ac:dyDescent="0.3">
      <c r="A44" s="5" t="s">
        <v>0</v>
      </c>
      <c r="B44" s="48">
        <f>B43+C43</f>
        <v>38033560</v>
      </c>
      <c r="C44" s="49"/>
      <c r="D44" s="48">
        <f>D43+E43</f>
        <v>1001946.0000000001</v>
      </c>
      <c r="E44" s="49"/>
      <c r="F44" s="48">
        <f>F43+G43</f>
        <v>0</v>
      </c>
      <c r="G44" s="49"/>
      <c r="H44" s="48">
        <f>H43+I43</f>
        <v>5901319</v>
      </c>
      <c r="I44" s="49"/>
      <c r="J44" s="48">
        <f>J43+K43</f>
        <v>0</v>
      </c>
      <c r="K44" s="49"/>
      <c r="L44" s="48">
        <f>L43+M43</f>
        <v>44936825</v>
      </c>
      <c r="M44" s="50"/>
      <c r="N44" s="19">
        <f>B44+D44+F44+H44+J44</f>
        <v>44936825</v>
      </c>
      <c r="P44" s="5" t="s">
        <v>0</v>
      </c>
      <c r="Q44" s="48">
        <f>Q43+R43</f>
        <v>7097</v>
      </c>
      <c r="R44" s="49"/>
      <c r="S44" s="48">
        <f>S43+T43</f>
        <v>345</v>
      </c>
      <c r="T44" s="49"/>
      <c r="U44" s="48">
        <f>U43+V43</f>
        <v>0</v>
      </c>
      <c r="V44" s="49"/>
      <c r="W44" s="48">
        <f>W43+X43</f>
        <v>4439</v>
      </c>
      <c r="X44" s="49"/>
      <c r="Y44" s="48">
        <f>Y43+Z43</f>
        <v>1788</v>
      </c>
      <c r="Z44" s="49"/>
      <c r="AA44" s="48">
        <f>AA43+AB43</f>
        <v>13669</v>
      </c>
      <c r="AB44" s="50"/>
      <c r="AC44" s="19">
        <f>Q44+S44+U44+W44+Y44</f>
        <v>13669</v>
      </c>
      <c r="AE44" s="5" t="s">
        <v>0</v>
      </c>
      <c r="AF44" s="28">
        <f>IFERROR(B44/Q44,"N.A.")</f>
        <v>5359.1038466957871</v>
      </c>
      <c r="AG44" s="29"/>
      <c r="AH44" s="28">
        <f>IFERROR(D44/S44,"N.A.")</f>
        <v>2904.1913043478266</v>
      </c>
      <c r="AI44" s="29"/>
      <c r="AJ44" s="28" t="str">
        <f>IFERROR(F44/U44,"N.A.")</f>
        <v>N.A.</v>
      </c>
      <c r="AK44" s="29"/>
      <c r="AL44" s="28">
        <f>IFERROR(H44/W44,"N.A.")</f>
        <v>1329.4253210182474</v>
      </c>
      <c r="AM44" s="29"/>
      <c r="AN44" s="28">
        <f>IFERROR(J44/Y44,"N.A.")</f>
        <v>0</v>
      </c>
      <c r="AO44" s="29"/>
      <c r="AP44" s="28">
        <f>IFERROR(L44/AA44,"N.A.")</f>
        <v>3287.4990855219839</v>
      </c>
      <c r="AQ44" s="29"/>
      <c r="AR44" s="17">
        <f>IFERROR(N44/AC44, "N.A.")</f>
        <v>3287.4990855219839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1568640</v>
      </c>
      <c r="C15" s="2"/>
      <c r="D15" s="2">
        <v>1368000</v>
      </c>
      <c r="E15" s="2"/>
      <c r="F15" s="2"/>
      <c r="G15" s="2"/>
      <c r="H15" s="2">
        <v>6402240</v>
      </c>
      <c r="I15" s="2"/>
      <c r="J15" s="2"/>
      <c r="K15" s="2"/>
      <c r="L15" s="1">
        <f t="shared" ref="L15:M18" si="0">B15+D15+F15+H15+J15</f>
        <v>9338880</v>
      </c>
      <c r="M15" s="13">
        <f t="shared" si="0"/>
        <v>0</v>
      </c>
      <c r="N15" s="14">
        <f>L15+M15</f>
        <v>9338880</v>
      </c>
      <c r="P15" s="3" t="s">
        <v>12</v>
      </c>
      <c r="Q15" s="2">
        <v>304</v>
      </c>
      <c r="R15" s="2">
        <v>0</v>
      </c>
      <c r="S15" s="2">
        <v>304</v>
      </c>
      <c r="T15" s="2">
        <v>0</v>
      </c>
      <c r="U15" s="2">
        <v>0</v>
      </c>
      <c r="V15" s="2">
        <v>0</v>
      </c>
      <c r="W15" s="2">
        <v>1216</v>
      </c>
      <c r="X15" s="2">
        <v>0</v>
      </c>
      <c r="Y15" s="2">
        <v>0</v>
      </c>
      <c r="Z15" s="2">
        <v>0</v>
      </c>
      <c r="AA15" s="1">
        <f t="shared" ref="AA15:AB18" si="1">Q15+S15+U15+W15+Y15</f>
        <v>1824</v>
      </c>
      <c r="AB15" s="13">
        <f t="shared" si="1"/>
        <v>0</v>
      </c>
      <c r="AC15" s="14">
        <f>AA15+AB15</f>
        <v>1824</v>
      </c>
      <c r="AE15" s="3" t="s">
        <v>12</v>
      </c>
      <c r="AF15" s="2">
        <f t="shared" ref="AF15:AR18" si="2">IFERROR(B15/Q15, "N.A.")</f>
        <v>5160</v>
      </c>
      <c r="AG15" s="2" t="str">
        <f t="shared" si="2"/>
        <v>N.A.</v>
      </c>
      <c r="AH15" s="2">
        <f t="shared" si="2"/>
        <v>4500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5265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5120</v>
      </c>
      <c r="AQ15" s="16" t="str">
        <f t="shared" si="2"/>
        <v>N.A.</v>
      </c>
      <c r="AR15" s="14">
        <f t="shared" si="2"/>
        <v>5120</v>
      </c>
    </row>
    <row r="16" spans="1:44" ht="15" customHeight="1" thickBot="1" x14ac:dyDescent="0.3">
      <c r="A16" s="3" t="s">
        <v>13</v>
      </c>
      <c r="B16" s="2">
        <v>1960800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1960800</v>
      </c>
      <c r="M16" s="13">
        <f t="shared" si="0"/>
        <v>0</v>
      </c>
      <c r="N16" s="14">
        <f>L16+M16</f>
        <v>1960800</v>
      </c>
      <c r="P16" s="3" t="s">
        <v>13</v>
      </c>
      <c r="Q16" s="2">
        <v>304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304</v>
      </c>
      <c r="AB16" s="13">
        <f t="shared" si="1"/>
        <v>0</v>
      </c>
      <c r="AC16" s="14">
        <f>AA16+AB16</f>
        <v>304</v>
      </c>
      <c r="AE16" s="3" t="s">
        <v>13</v>
      </c>
      <c r="AF16" s="2">
        <f t="shared" si="2"/>
        <v>6450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6450</v>
      </c>
      <c r="AQ16" s="16" t="str">
        <f t="shared" si="2"/>
        <v>N.A.</v>
      </c>
      <c r="AR16" s="14">
        <f t="shared" si="2"/>
        <v>6450</v>
      </c>
    </row>
    <row r="17" spans="1:44" ht="15" customHeight="1" thickBot="1" x14ac:dyDescent="0.3">
      <c r="A17" s="3" t="s">
        <v>14</v>
      </c>
      <c r="B17" s="2">
        <v>4830560</v>
      </c>
      <c r="C17" s="2">
        <v>19647520</v>
      </c>
      <c r="D17" s="2">
        <v>1824000</v>
      </c>
      <c r="E17" s="2"/>
      <c r="F17" s="2"/>
      <c r="G17" s="2"/>
      <c r="H17" s="2"/>
      <c r="I17" s="2">
        <v>11228240</v>
      </c>
      <c r="J17" s="2">
        <v>0</v>
      </c>
      <c r="K17" s="2"/>
      <c r="L17" s="1">
        <f t="shared" si="0"/>
        <v>6654560</v>
      </c>
      <c r="M17" s="13">
        <f t="shared" si="0"/>
        <v>30875760</v>
      </c>
      <c r="N17" s="14">
        <f>L17+M17</f>
        <v>37530320</v>
      </c>
      <c r="P17" s="3" t="s">
        <v>14</v>
      </c>
      <c r="Q17" s="2">
        <v>1216</v>
      </c>
      <c r="R17" s="2">
        <v>3952</v>
      </c>
      <c r="S17" s="2">
        <v>608</v>
      </c>
      <c r="T17" s="2">
        <v>0</v>
      </c>
      <c r="U17" s="2">
        <v>0</v>
      </c>
      <c r="V17" s="2">
        <v>0</v>
      </c>
      <c r="W17" s="2">
        <v>0</v>
      </c>
      <c r="X17" s="2">
        <v>608</v>
      </c>
      <c r="Y17" s="2">
        <v>608</v>
      </c>
      <c r="Z17" s="2">
        <v>0</v>
      </c>
      <c r="AA17" s="1">
        <f t="shared" si="1"/>
        <v>2432</v>
      </c>
      <c r="AB17" s="13">
        <f t="shared" si="1"/>
        <v>4560</v>
      </c>
      <c r="AC17" s="14">
        <f>AA17+AB17</f>
        <v>6992</v>
      </c>
      <c r="AE17" s="3" t="s">
        <v>14</v>
      </c>
      <c r="AF17" s="2">
        <f t="shared" si="2"/>
        <v>3972.5</v>
      </c>
      <c r="AG17" s="2">
        <f t="shared" si="2"/>
        <v>4971.5384615384619</v>
      </c>
      <c r="AH17" s="2">
        <f t="shared" si="2"/>
        <v>3000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18467.5</v>
      </c>
      <c r="AN17" s="2">
        <f t="shared" si="2"/>
        <v>0</v>
      </c>
      <c r="AO17" s="2" t="str">
        <f t="shared" si="2"/>
        <v>N.A.</v>
      </c>
      <c r="AP17" s="15">
        <f t="shared" si="2"/>
        <v>2736.25</v>
      </c>
      <c r="AQ17" s="16">
        <f t="shared" si="2"/>
        <v>6771</v>
      </c>
      <c r="AR17" s="14">
        <f t="shared" si="2"/>
        <v>5367.608695652174</v>
      </c>
    </row>
    <row r="18" spans="1:44" ht="15" customHeight="1" thickBot="1" x14ac:dyDescent="0.3">
      <c r="A18" s="3" t="s">
        <v>15</v>
      </c>
      <c r="B18" s="2">
        <v>1307200</v>
      </c>
      <c r="C18" s="2"/>
      <c r="D18" s="2"/>
      <c r="E18" s="2"/>
      <c r="F18" s="2"/>
      <c r="G18" s="2"/>
      <c r="H18" s="2">
        <v>1520000</v>
      </c>
      <c r="I18" s="2"/>
      <c r="J18" s="2"/>
      <c r="K18" s="2"/>
      <c r="L18" s="1">
        <f t="shared" si="0"/>
        <v>2827200</v>
      </c>
      <c r="M18" s="13">
        <f t="shared" si="0"/>
        <v>0</v>
      </c>
      <c r="N18" s="14">
        <f>L18+M18</f>
        <v>2827200</v>
      </c>
      <c r="P18" s="3" t="s">
        <v>15</v>
      </c>
      <c r="Q18" s="2">
        <v>304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304</v>
      </c>
      <c r="X18" s="2">
        <v>0</v>
      </c>
      <c r="Y18" s="2">
        <v>0</v>
      </c>
      <c r="Z18" s="2">
        <v>0</v>
      </c>
      <c r="AA18" s="1">
        <f t="shared" si="1"/>
        <v>608</v>
      </c>
      <c r="AB18" s="13">
        <f t="shared" si="1"/>
        <v>0</v>
      </c>
      <c r="AC18" s="18">
        <f>AA18+AB18</f>
        <v>608</v>
      </c>
      <c r="AE18" s="3" t="s">
        <v>15</v>
      </c>
      <c r="AF18" s="2">
        <f t="shared" si="2"/>
        <v>4300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5000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4650</v>
      </c>
      <c r="AQ18" s="16" t="str">
        <f t="shared" si="2"/>
        <v>N.A.</v>
      </c>
      <c r="AR18" s="14">
        <f t="shared" si="2"/>
        <v>4650</v>
      </c>
    </row>
    <row r="19" spans="1:44" ht="15" customHeight="1" thickBot="1" x14ac:dyDescent="0.3">
      <c r="A19" s="4" t="s">
        <v>16</v>
      </c>
      <c r="B19" s="2">
        <f t="shared" ref="B19:K19" si="3">SUM(B15:B18)</f>
        <v>9667200</v>
      </c>
      <c r="C19" s="2">
        <f t="shared" si="3"/>
        <v>19647520</v>
      </c>
      <c r="D19" s="2">
        <f t="shared" si="3"/>
        <v>3192000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7922240</v>
      </c>
      <c r="I19" s="2">
        <f t="shared" si="3"/>
        <v>11228240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20781440</v>
      </c>
      <c r="M19" s="13">
        <f t="shared" ref="M19" si="5">C19+E19+G19+I19+K19</f>
        <v>30875760</v>
      </c>
      <c r="N19" s="18">
        <f>L19+M19</f>
        <v>51657200</v>
      </c>
      <c r="P19" s="4" t="s">
        <v>16</v>
      </c>
      <c r="Q19" s="2">
        <f t="shared" ref="Q19:Z19" si="6">SUM(Q15:Q18)</f>
        <v>2128</v>
      </c>
      <c r="R19" s="2">
        <f t="shared" si="6"/>
        <v>3952</v>
      </c>
      <c r="S19" s="2">
        <f t="shared" si="6"/>
        <v>912</v>
      </c>
      <c r="T19" s="2">
        <f t="shared" si="6"/>
        <v>0</v>
      </c>
      <c r="U19" s="2">
        <f t="shared" si="6"/>
        <v>0</v>
      </c>
      <c r="V19" s="2">
        <f t="shared" si="6"/>
        <v>0</v>
      </c>
      <c r="W19" s="2">
        <f t="shared" si="6"/>
        <v>1520</v>
      </c>
      <c r="X19" s="2">
        <f t="shared" si="6"/>
        <v>608</v>
      </c>
      <c r="Y19" s="2">
        <f t="shared" si="6"/>
        <v>608</v>
      </c>
      <c r="Z19" s="2">
        <f t="shared" si="6"/>
        <v>0</v>
      </c>
      <c r="AA19" s="1">
        <f t="shared" ref="AA19" si="7">Q19+S19+U19+W19+Y19</f>
        <v>5168</v>
      </c>
      <c r="AB19" s="13">
        <f t="shared" ref="AB19" si="8">R19+T19+V19+X19+Z19</f>
        <v>4560</v>
      </c>
      <c r="AC19" s="14">
        <f>AA19+AB19</f>
        <v>9728</v>
      </c>
      <c r="AE19" s="4" t="s">
        <v>16</v>
      </c>
      <c r="AF19" s="2">
        <f t="shared" ref="AF19:AO19" si="9">IFERROR(B19/Q19, "N.A.")</f>
        <v>4542.8571428571431</v>
      </c>
      <c r="AG19" s="2">
        <f t="shared" si="9"/>
        <v>4971.5384615384619</v>
      </c>
      <c r="AH19" s="2">
        <f t="shared" si="9"/>
        <v>3500</v>
      </c>
      <c r="AI19" s="2" t="str">
        <f t="shared" si="9"/>
        <v>N.A.</v>
      </c>
      <c r="AJ19" s="2" t="str">
        <f t="shared" si="9"/>
        <v>N.A.</v>
      </c>
      <c r="AK19" s="2" t="str">
        <f t="shared" si="9"/>
        <v>N.A.</v>
      </c>
      <c r="AL19" s="2">
        <f t="shared" si="9"/>
        <v>5212</v>
      </c>
      <c r="AM19" s="2">
        <f t="shared" si="9"/>
        <v>18467.5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4021.1764705882351</v>
      </c>
      <c r="AQ19" s="16">
        <f t="shared" ref="AQ19" si="11">IFERROR(M19/AB19, "N.A.")</f>
        <v>6771</v>
      </c>
      <c r="AR19" s="14">
        <f t="shared" ref="AR19" si="12">IFERROR(N19/AC19, "N.A.")</f>
        <v>5310.15625</v>
      </c>
    </row>
    <row r="20" spans="1:44" ht="15" customHeight="1" thickBot="1" x14ac:dyDescent="0.3">
      <c r="A20" s="5" t="s">
        <v>0</v>
      </c>
      <c r="B20" s="48">
        <f>B19+C19</f>
        <v>29314720</v>
      </c>
      <c r="C20" s="49"/>
      <c r="D20" s="48">
        <f>D19+E19</f>
        <v>3192000</v>
      </c>
      <c r="E20" s="49"/>
      <c r="F20" s="48">
        <f>F19+G19</f>
        <v>0</v>
      </c>
      <c r="G20" s="49"/>
      <c r="H20" s="48">
        <f>H19+I19</f>
        <v>19150480</v>
      </c>
      <c r="I20" s="49"/>
      <c r="J20" s="48">
        <f>J19+K19</f>
        <v>0</v>
      </c>
      <c r="K20" s="49"/>
      <c r="L20" s="48">
        <f>L19+M19</f>
        <v>51657200</v>
      </c>
      <c r="M20" s="50"/>
      <c r="N20" s="19">
        <f>B20+D20+F20+H20+J20</f>
        <v>51657200</v>
      </c>
      <c r="P20" s="5" t="s">
        <v>0</v>
      </c>
      <c r="Q20" s="48">
        <f>Q19+R19</f>
        <v>6080</v>
      </c>
      <c r="R20" s="49"/>
      <c r="S20" s="48">
        <f>S19+T19</f>
        <v>912</v>
      </c>
      <c r="T20" s="49"/>
      <c r="U20" s="48">
        <f>U19+V19</f>
        <v>0</v>
      </c>
      <c r="V20" s="49"/>
      <c r="W20" s="48">
        <f>W19+X19</f>
        <v>2128</v>
      </c>
      <c r="X20" s="49"/>
      <c r="Y20" s="48">
        <f>Y19+Z19</f>
        <v>608</v>
      </c>
      <c r="Z20" s="49"/>
      <c r="AA20" s="48">
        <f>AA19+AB19</f>
        <v>9728</v>
      </c>
      <c r="AB20" s="49"/>
      <c r="AC20" s="20">
        <f>Q20+S20+U20+W20+Y20</f>
        <v>9728</v>
      </c>
      <c r="AE20" s="5" t="s">
        <v>0</v>
      </c>
      <c r="AF20" s="28">
        <f>IFERROR(B20/Q20,"N.A.")</f>
        <v>4821.5</v>
      </c>
      <c r="AG20" s="29"/>
      <c r="AH20" s="28">
        <f>IFERROR(D20/S20,"N.A.")</f>
        <v>3500</v>
      </c>
      <c r="AI20" s="29"/>
      <c r="AJ20" s="28" t="str">
        <f>IFERROR(F20/U20,"N.A.")</f>
        <v>N.A.</v>
      </c>
      <c r="AK20" s="29"/>
      <c r="AL20" s="28">
        <f>IFERROR(H20/W20,"N.A.")</f>
        <v>8999.2857142857138</v>
      </c>
      <c r="AM20" s="29"/>
      <c r="AN20" s="28">
        <f>IFERROR(J20/Y20,"N.A.")</f>
        <v>0</v>
      </c>
      <c r="AO20" s="29"/>
      <c r="AP20" s="28">
        <f>IFERROR(L20/AA20,"N.A.")</f>
        <v>5310.15625</v>
      </c>
      <c r="AQ20" s="29"/>
      <c r="AR20" s="17">
        <f>IFERROR(N20/AC20, "N.A.")</f>
        <v>5310.15625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1568640</v>
      </c>
      <c r="C27" s="2"/>
      <c r="D27" s="2">
        <v>1368000</v>
      </c>
      <c r="E27" s="2"/>
      <c r="F27" s="2"/>
      <c r="G27" s="2"/>
      <c r="H27" s="2">
        <v>4833600</v>
      </c>
      <c r="I27" s="2"/>
      <c r="J27" s="2"/>
      <c r="K27" s="2"/>
      <c r="L27" s="1">
        <f t="shared" ref="L27:M30" si="13">B27+D27+F27+H27+J27</f>
        <v>7770240</v>
      </c>
      <c r="M27" s="13">
        <f t="shared" si="13"/>
        <v>0</v>
      </c>
      <c r="N27" s="14">
        <f>L27+M27</f>
        <v>7770240</v>
      </c>
      <c r="P27" s="3" t="s">
        <v>12</v>
      </c>
      <c r="Q27" s="2">
        <v>304</v>
      </c>
      <c r="R27" s="2">
        <v>0</v>
      </c>
      <c r="S27" s="2">
        <v>304</v>
      </c>
      <c r="T27" s="2">
        <v>0</v>
      </c>
      <c r="U27" s="2">
        <v>0</v>
      </c>
      <c r="V27" s="2">
        <v>0</v>
      </c>
      <c r="W27" s="2">
        <v>608</v>
      </c>
      <c r="X27" s="2">
        <v>0</v>
      </c>
      <c r="Y27" s="2">
        <v>0</v>
      </c>
      <c r="Z27" s="2">
        <v>0</v>
      </c>
      <c r="AA27" s="1">
        <f t="shared" ref="AA27:AB30" si="14">Q27+S27+U27+W27+Y27</f>
        <v>1216</v>
      </c>
      <c r="AB27" s="13">
        <f t="shared" si="14"/>
        <v>0</v>
      </c>
      <c r="AC27" s="14">
        <f>AA27+AB27</f>
        <v>1216</v>
      </c>
      <c r="AE27" s="3" t="s">
        <v>12</v>
      </c>
      <c r="AF27" s="2">
        <f t="shared" ref="AF27:AR30" si="15">IFERROR(B27/Q27, "N.A.")</f>
        <v>5160</v>
      </c>
      <c r="AG27" s="2" t="str">
        <f t="shared" si="15"/>
        <v>N.A.</v>
      </c>
      <c r="AH27" s="2">
        <f t="shared" si="15"/>
        <v>4500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7950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6390</v>
      </c>
      <c r="AQ27" s="16" t="str">
        <f t="shared" si="15"/>
        <v>N.A.</v>
      </c>
      <c r="AR27" s="14">
        <f t="shared" si="15"/>
        <v>6390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3708800</v>
      </c>
      <c r="C29" s="2">
        <v>15330720</v>
      </c>
      <c r="D29" s="2">
        <v>912000</v>
      </c>
      <c r="E29" s="2"/>
      <c r="F29" s="2"/>
      <c r="G29" s="2"/>
      <c r="H29" s="2"/>
      <c r="I29" s="2">
        <v>11228240</v>
      </c>
      <c r="J29" s="2">
        <v>0</v>
      </c>
      <c r="K29" s="2"/>
      <c r="L29" s="1">
        <f t="shared" si="13"/>
        <v>4620800</v>
      </c>
      <c r="M29" s="13">
        <f t="shared" si="13"/>
        <v>26558960</v>
      </c>
      <c r="N29" s="14">
        <f>L29+M29</f>
        <v>31179760</v>
      </c>
      <c r="P29" s="3" t="s">
        <v>14</v>
      </c>
      <c r="Q29" s="2">
        <v>608</v>
      </c>
      <c r="R29" s="2">
        <v>3040</v>
      </c>
      <c r="S29" s="2">
        <v>304</v>
      </c>
      <c r="T29" s="2">
        <v>0</v>
      </c>
      <c r="U29" s="2">
        <v>0</v>
      </c>
      <c r="V29" s="2">
        <v>0</v>
      </c>
      <c r="W29" s="2">
        <v>0</v>
      </c>
      <c r="X29" s="2">
        <v>608</v>
      </c>
      <c r="Y29" s="2">
        <v>608</v>
      </c>
      <c r="Z29" s="2">
        <v>0</v>
      </c>
      <c r="AA29" s="1">
        <f t="shared" si="14"/>
        <v>1520</v>
      </c>
      <c r="AB29" s="13">
        <f t="shared" si="14"/>
        <v>3648</v>
      </c>
      <c r="AC29" s="14">
        <f>AA29+AB29</f>
        <v>5168</v>
      </c>
      <c r="AE29" s="3" t="s">
        <v>14</v>
      </c>
      <c r="AF29" s="2">
        <f t="shared" si="15"/>
        <v>6100</v>
      </c>
      <c r="AG29" s="2">
        <f t="shared" si="15"/>
        <v>5043</v>
      </c>
      <c r="AH29" s="2">
        <f t="shared" si="15"/>
        <v>3000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18467.5</v>
      </c>
      <c r="AN29" s="2">
        <f t="shared" si="15"/>
        <v>0</v>
      </c>
      <c r="AO29" s="2" t="str">
        <f t="shared" si="15"/>
        <v>N.A.</v>
      </c>
      <c r="AP29" s="15">
        <f t="shared" si="15"/>
        <v>3040</v>
      </c>
      <c r="AQ29" s="16">
        <f t="shared" si="15"/>
        <v>7280.416666666667</v>
      </c>
      <c r="AR29" s="14">
        <f t="shared" si="15"/>
        <v>6033.2352941176468</v>
      </c>
    </row>
    <row r="30" spans="1:44" ht="15" customHeight="1" thickBot="1" x14ac:dyDescent="0.3">
      <c r="A30" s="3" t="s">
        <v>15</v>
      </c>
      <c r="B30" s="2">
        <v>1307200</v>
      </c>
      <c r="C30" s="2"/>
      <c r="D30" s="2"/>
      <c r="E30" s="2"/>
      <c r="F30" s="2"/>
      <c r="G30" s="2"/>
      <c r="H30" s="2">
        <v>1520000</v>
      </c>
      <c r="I30" s="2"/>
      <c r="J30" s="2"/>
      <c r="K30" s="2"/>
      <c r="L30" s="1">
        <f t="shared" si="13"/>
        <v>2827200</v>
      </c>
      <c r="M30" s="13">
        <f t="shared" si="13"/>
        <v>0</v>
      </c>
      <c r="N30" s="14">
        <f>L30+M30</f>
        <v>2827200</v>
      </c>
      <c r="P30" s="3" t="s">
        <v>15</v>
      </c>
      <c r="Q30" s="2">
        <v>304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304</v>
      </c>
      <c r="X30" s="2">
        <v>0</v>
      </c>
      <c r="Y30" s="2">
        <v>0</v>
      </c>
      <c r="Z30" s="2">
        <v>0</v>
      </c>
      <c r="AA30" s="1">
        <f t="shared" si="14"/>
        <v>608</v>
      </c>
      <c r="AB30" s="13">
        <f t="shared" si="14"/>
        <v>0</v>
      </c>
      <c r="AC30" s="18">
        <f>AA30+AB30</f>
        <v>608</v>
      </c>
      <c r="AE30" s="3" t="s">
        <v>15</v>
      </c>
      <c r="AF30" s="2">
        <f t="shared" si="15"/>
        <v>4300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5000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4650</v>
      </c>
      <c r="AQ30" s="16" t="str">
        <f t="shared" si="15"/>
        <v>N.A.</v>
      </c>
      <c r="AR30" s="14">
        <f t="shared" si="15"/>
        <v>4650</v>
      </c>
    </row>
    <row r="31" spans="1:44" ht="15" customHeight="1" thickBot="1" x14ac:dyDescent="0.3">
      <c r="A31" s="4" t="s">
        <v>16</v>
      </c>
      <c r="B31" s="2">
        <f t="shared" ref="B31:K31" si="16">SUM(B27:B30)</f>
        <v>6584640</v>
      </c>
      <c r="C31" s="2">
        <f t="shared" si="16"/>
        <v>15330720</v>
      </c>
      <c r="D31" s="2">
        <f t="shared" si="16"/>
        <v>2280000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6353600</v>
      </c>
      <c r="I31" s="2">
        <f t="shared" si="16"/>
        <v>11228240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15218240</v>
      </c>
      <c r="M31" s="13">
        <f t="shared" ref="M31" si="18">C31+E31+G31+I31+K31</f>
        <v>26558960</v>
      </c>
      <c r="N31" s="18">
        <f>L31+M31</f>
        <v>41777200</v>
      </c>
      <c r="P31" s="4" t="s">
        <v>16</v>
      </c>
      <c r="Q31" s="2">
        <f t="shared" ref="Q31:Z31" si="19">SUM(Q27:Q30)</f>
        <v>1216</v>
      </c>
      <c r="R31" s="2">
        <f t="shared" si="19"/>
        <v>3040</v>
      </c>
      <c r="S31" s="2">
        <f t="shared" si="19"/>
        <v>608</v>
      </c>
      <c r="T31" s="2">
        <f t="shared" si="19"/>
        <v>0</v>
      </c>
      <c r="U31" s="2">
        <f t="shared" si="19"/>
        <v>0</v>
      </c>
      <c r="V31" s="2">
        <f t="shared" si="19"/>
        <v>0</v>
      </c>
      <c r="W31" s="2">
        <f t="shared" si="19"/>
        <v>912</v>
      </c>
      <c r="X31" s="2">
        <f t="shared" si="19"/>
        <v>608</v>
      </c>
      <c r="Y31" s="2">
        <f t="shared" si="19"/>
        <v>608</v>
      </c>
      <c r="Z31" s="2">
        <f t="shared" si="19"/>
        <v>0</v>
      </c>
      <c r="AA31" s="1">
        <f t="shared" ref="AA31" si="20">Q31+S31+U31+W31+Y31</f>
        <v>3344</v>
      </c>
      <c r="AB31" s="13">
        <f t="shared" ref="AB31" si="21">R31+T31+V31+X31+Z31</f>
        <v>3648</v>
      </c>
      <c r="AC31" s="14">
        <f>AA31+AB31</f>
        <v>6992</v>
      </c>
      <c r="AE31" s="4" t="s">
        <v>16</v>
      </c>
      <c r="AF31" s="2">
        <f t="shared" ref="AF31:AO31" si="22">IFERROR(B31/Q31, "N.A.")</f>
        <v>5415</v>
      </c>
      <c r="AG31" s="2">
        <f t="shared" si="22"/>
        <v>5043</v>
      </c>
      <c r="AH31" s="2">
        <f t="shared" si="22"/>
        <v>3750</v>
      </c>
      <c r="AI31" s="2" t="str">
        <f t="shared" si="22"/>
        <v>N.A.</v>
      </c>
      <c r="AJ31" s="2" t="str">
        <f t="shared" si="22"/>
        <v>N.A.</v>
      </c>
      <c r="AK31" s="2" t="str">
        <f t="shared" si="22"/>
        <v>N.A.</v>
      </c>
      <c r="AL31" s="2">
        <f t="shared" si="22"/>
        <v>6966.666666666667</v>
      </c>
      <c r="AM31" s="2">
        <f t="shared" si="22"/>
        <v>18467.5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4550.909090909091</v>
      </c>
      <c r="AQ31" s="16">
        <f t="shared" ref="AQ31" si="24">IFERROR(M31/AB31, "N.A.")</f>
        <v>7280.416666666667</v>
      </c>
      <c r="AR31" s="14">
        <f t="shared" ref="AR31" si="25">IFERROR(N31/AC31, "N.A.")</f>
        <v>5975</v>
      </c>
    </row>
    <row r="32" spans="1:44" ht="15" customHeight="1" thickBot="1" x14ac:dyDescent="0.3">
      <c r="A32" s="5" t="s">
        <v>0</v>
      </c>
      <c r="B32" s="48">
        <f>B31+C31</f>
        <v>21915360</v>
      </c>
      <c r="C32" s="49"/>
      <c r="D32" s="48">
        <f>D31+E31</f>
        <v>2280000</v>
      </c>
      <c r="E32" s="49"/>
      <c r="F32" s="48">
        <f>F31+G31</f>
        <v>0</v>
      </c>
      <c r="G32" s="49"/>
      <c r="H32" s="48">
        <f>H31+I31</f>
        <v>17581840</v>
      </c>
      <c r="I32" s="49"/>
      <c r="J32" s="48">
        <f>J31+K31</f>
        <v>0</v>
      </c>
      <c r="K32" s="49"/>
      <c r="L32" s="48">
        <f>L31+M31</f>
        <v>41777200</v>
      </c>
      <c r="M32" s="50"/>
      <c r="N32" s="19">
        <f>B32+D32+F32+H32+J32</f>
        <v>41777200</v>
      </c>
      <c r="P32" s="5" t="s">
        <v>0</v>
      </c>
      <c r="Q32" s="48">
        <f>Q31+R31</f>
        <v>4256</v>
      </c>
      <c r="R32" s="49"/>
      <c r="S32" s="48">
        <f>S31+T31</f>
        <v>608</v>
      </c>
      <c r="T32" s="49"/>
      <c r="U32" s="48">
        <f>U31+V31</f>
        <v>0</v>
      </c>
      <c r="V32" s="49"/>
      <c r="W32" s="48">
        <f>W31+X31</f>
        <v>1520</v>
      </c>
      <c r="X32" s="49"/>
      <c r="Y32" s="48">
        <f>Y31+Z31</f>
        <v>608</v>
      </c>
      <c r="Z32" s="49"/>
      <c r="AA32" s="48">
        <f>AA31+AB31</f>
        <v>6992</v>
      </c>
      <c r="AB32" s="49"/>
      <c r="AC32" s="20">
        <f>Q32+S32+U32+W32+Y32</f>
        <v>6992</v>
      </c>
      <c r="AE32" s="5" t="s">
        <v>0</v>
      </c>
      <c r="AF32" s="28">
        <f>IFERROR(B32/Q32,"N.A.")</f>
        <v>5149.2857142857147</v>
      </c>
      <c r="AG32" s="29"/>
      <c r="AH32" s="28">
        <f>IFERROR(D32/S32,"N.A.")</f>
        <v>3750</v>
      </c>
      <c r="AI32" s="29"/>
      <c r="AJ32" s="28" t="str">
        <f>IFERROR(F32/U32,"N.A.")</f>
        <v>N.A.</v>
      </c>
      <c r="AK32" s="29"/>
      <c r="AL32" s="28">
        <f>IFERROR(H32/W32,"N.A.")</f>
        <v>11567</v>
      </c>
      <c r="AM32" s="29"/>
      <c r="AN32" s="28">
        <f>IFERROR(J32/Y32,"N.A.")</f>
        <v>0</v>
      </c>
      <c r="AO32" s="29"/>
      <c r="AP32" s="28">
        <f>IFERROR(L32/AA32,"N.A.")</f>
        <v>5975</v>
      </c>
      <c r="AQ32" s="29"/>
      <c r="AR32" s="17">
        <f>IFERROR(N32/AC32, "N.A.")</f>
        <v>5975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1568640</v>
      </c>
      <c r="I39" s="2"/>
      <c r="J39" s="2"/>
      <c r="K39" s="2"/>
      <c r="L39" s="1">
        <f t="shared" ref="L39:M42" si="26">B39+D39+F39+H39+J39</f>
        <v>1568640</v>
      </c>
      <c r="M39" s="13">
        <f t="shared" si="26"/>
        <v>0</v>
      </c>
      <c r="N39" s="14">
        <f>L39+M39</f>
        <v>1568640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608</v>
      </c>
      <c r="X39" s="2">
        <v>0</v>
      </c>
      <c r="Y39" s="2">
        <v>0</v>
      </c>
      <c r="Z39" s="2">
        <v>0</v>
      </c>
      <c r="AA39" s="1">
        <f t="shared" ref="AA39:AB42" si="27">Q39+S39+U39+W39+Y39</f>
        <v>608</v>
      </c>
      <c r="AB39" s="13">
        <f t="shared" si="27"/>
        <v>0</v>
      </c>
      <c r="AC39" s="14">
        <f>AA39+AB39</f>
        <v>608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2580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2580</v>
      </c>
      <c r="AQ39" s="16" t="str">
        <f t="shared" si="28"/>
        <v>N.A.</v>
      </c>
      <c r="AR39" s="14">
        <f t="shared" si="28"/>
        <v>2580</v>
      </c>
    </row>
    <row r="40" spans="1:44" ht="15" customHeight="1" thickBot="1" x14ac:dyDescent="0.3">
      <c r="A40" s="3" t="s">
        <v>13</v>
      </c>
      <c r="B40" s="2">
        <v>1960800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1960800</v>
      </c>
      <c r="M40" s="13">
        <f t="shared" si="26"/>
        <v>0</v>
      </c>
      <c r="N40" s="14">
        <f>L40+M40</f>
        <v>1960800</v>
      </c>
      <c r="P40" s="3" t="s">
        <v>13</v>
      </c>
      <c r="Q40" s="2">
        <v>304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304</v>
      </c>
      <c r="AB40" s="13">
        <f t="shared" si="27"/>
        <v>0</v>
      </c>
      <c r="AC40" s="14">
        <f>AA40+AB40</f>
        <v>304</v>
      </c>
      <c r="AE40" s="3" t="s">
        <v>13</v>
      </c>
      <c r="AF40" s="2">
        <f t="shared" si="28"/>
        <v>6450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6450</v>
      </c>
      <c r="AQ40" s="16" t="str">
        <f t="shared" si="28"/>
        <v>N.A.</v>
      </c>
      <c r="AR40" s="14">
        <f t="shared" si="28"/>
        <v>6450</v>
      </c>
    </row>
    <row r="41" spans="1:44" ht="15" customHeight="1" thickBot="1" x14ac:dyDescent="0.3">
      <c r="A41" s="3" t="s">
        <v>14</v>
      </c>
      <c r="B41" s="2">
        <v>1121760</v>
      </c>
      <c r="C41" s="2">
        <v>4316800</v>
      </c>
      <c r="D41" s="2">
        <v>912000</v>
      </c>
      <c r="E41" s="2"/>
      <c r="F41" s="2"/>
      <c r="G41" s="2"/>
      <c r="H41" s="2"/>
      <c r="I41" s="2"/>
      <c r="J41" s="2"/>
      <c r="K41" s="2"/>
      <c r="L41" s="1">
        <f t="shared" si="26"/>
        <v>2033760</v>
      </c>
      <c r="M41" s="13">
        <f t="shared" si="26"/>
        <v>4316800</v>
      </c>
      <c r="N41" s="14">
        <f>L41+M41</f>
        <v>6350560</v>
      </c>
      <c r="P41" s="3" t="s">
        <v>14</v>
      </c>
      <c r="Q41" s="2">
        <v>608</v>
      </c>
      <c r="R41" s="2">
        <v>912</v>
      </c>
      <c r="S41" s="2">
        <v>304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912</v>
      </c>
      <c r="AB41" s="13">
        <f t="shared" si="27"/>
        <v>912</v>
      </c>
      <c r="AC41" s="14">
        <f>AA41+AB41</f>
        <v>1824</v>
      </c>
      <c r="AE41" s="3" t="s">
        <v>14</v>
      </c>
      <c r="AF41" s="2">
        <f t="shared" si="28"/>
        <v>1845</v>
      </c>
      <c r="AG41" s="2">
        <f t="shared" si="28"/>
        <v>4733.333333333333</v>
      </c>
      <c r="AH41" s="2">
        <f t="shared" si="28"/>
        <v>3000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2230</v>
      </c>
      <c r="AQ41" s="16">
        <f t="shared" si="28"/>
        <v>4733.333333333333</v>
      </c>
      <c r="AR41" s="14">
        <f t="shared" si="28"/>
        <v>3481.6666666666665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3082560</v>
      </c>
      <c r="C43" s="2">
        <f t="shared" si="29"/>
        <v>4316800</v>
      </c>
      <c r="D43" s="2">
        <f t="shared" si="29"/>
        <v>912000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1568640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5563200</v>
      </c>
      <c r="M43" s="13">
        <f t="shared" ref="M43" si="31">C43+E43+G43+I43+K43</f>
        <v>4316800</v>
      </c>
      <c r="N43" s="18">
        <f>L43+M43</f>
        <v>9880000</v>
      </c>
      <c r="P43" s="4" t="s">
        <v>16</v>
      </c>
      <c r="Q43" s="2">
        <f t="shared" ref="Q43:Z43" si="32">SUM(Q39:Q42)</f>
        <v>912</v>
      </c>
      <c r="R43" s="2">
        <f t="shared" si="32"/>
        <v>912</v>
      </c>
      <c r="S43" s="2">
        <f t="shared" si="32"/>
        <v>304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608</v>
      </c>
      <c r="X43" s="2">
        <f t="shared" si="32"/>
        <v>0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1824</v>
      </c>
      <c r="AB43" s="13">
        <f t="shared" ref="AB43" si="34">R43+T43+V43+X43+Z43</f>
        <v>912</v>
      </c>
      <c r="AC43" s="18">
        <f>AA43+AB43</f>
        <v>2736</v>
      </c>
      <c r="AE43" s="4" t="s">
        <v>16</v>
      </c>
      <c r="AF43" s="2">
        <f t="shared" ref="AF43:AO43" si="35">IFERROR(B43/Q43, "N.A.")</f>
        <v>3380</v>
      </c>
      <c r="AG43" s="2">
        <f t="shared" si="35"/>
        <v>4733.333333333333</v>
      </c>
      <c r="AH43" s="2">
        <f t="shared" si="35"/>
        <v>3000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2580</v>
      </c>
      <c r="AM43" s="2" t="str">
        <f t="shared" si="35"/>
        <v>N.A.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3050</v>
      </c>
      <c r="AQ43" s="16">
        <f t="shared" ref="AQ43" si="37">IFERROR(M43/AB43, "N.A.")</f>
        <v>4733.333333333333</v>
      </c>
      <c r="AR43" s="14">
        <f t="shared" ref="AR43" si="38">IFERROR(N43/AC43, "N.A.")</f>
        <v>3611.1111111111113</v>
      </c>
    </row>
    <row r="44" spans="1:44" ht="15" customHeight="1" thickBot="1" x14ac:dyDescent="0.3">
      <c r="A44" s="5" t="s">
        <v>0</v>
      </c>
      <c r="B44" s="48">
        <f>B43+C43</f>
        <v>7399360</v>
      </c>
      <c r="C44" s="49"/>
      <c r="D44" s="48">
        <f>D43+E43</f>
        <v>912000</v>
      </c>
      <c r="E44" s="49"/>
      <c r="F44" s="48">
        <f>F43+G43</f>
        <v>0</v>
      </c>
      <c r="G44" s="49"/>
      <c r="H44" s="48">
        <f>H43+I43</f>
        <v>1568640</v>
      </c>
      <c r="I44" s="49"/>
      <c r="J44" s="48">
        <f>J43+K43</f>
        <v>0</v>
      </c>
      <c r="K44" s="49"/>
      <c r="L44" s="48">
        <f>L43+M43</f>
        <v>9880000</v>
      </c>
      <c r="M44" s="50"/>
      <c r="N44" s="19">
        <f>B44+D44+F44+H44+J44</f>
        <v>9880000</v>
      </c>
      <c r="P44" s="5" t="s">
        <v>0</v>
      </c>
      <c r="Q44" s="48">
        <f>Q43+R43</f>
        <v>1824</v>
      </c>
      <c r="R44" s="49"/>
      <c r="S44" s="48">
        <f>S43+T43</f>
        <v>304</v>
      </c>
      <c r="T44" s="49"/>
      <c r="U44" s="48">
        <f>U43+V43</f>
        <v>0</v>
      </c>
      <c r="V44" s="49"/>
      <c r="W44" s="48">
        <f>W43+X43</f>
        <v>608</v>
      </c>
      <c r="X44" s="49"/>
      <c r="Y44" s="48">
        <f>Y43+Z43</f>
        <v>0</v>
      </c>
      <c r="Z44" s="49"/>
      <c r="AA44" s="48">
        <f>AA43+AB43</f>
        <v>2736</v>
      </c>
      <c r="AB44" s="50"/>
      <c r="AC44" s="19">
        <f>Q44+S44+U44+W44+Y44</f>
        <v>2736</v>
      </c>
      <c r="AE44" s="5" t="s">
        <v>0</v>
      </c>
      <c r="AF44" s="28">
        <f>IFERROR(B44/Q44,"N.A.")</f>
        <v>4056.6666666666665</v>
      </c>
      <c r="AG44" s="29"/>
      <c r="AH44" s="28">
        <f>IFERROR(D44/S44,"N.A.")</f>
        <v>3000</v>
      </c>
      <c r="AI44" s="29"/>
      <c r="AJ44" s="28" t="str">
        <f>IFERROR(F44/U44,"N.A.")</f>
        <v>N.A.</v>
      </c>
      <c r="AK44" s="29"/>
      <c r="AL44" s="28">
        <f>IFERROR(H44/W44,"N.A.")</f>
        <v>2580</v>
      </c>
      <c r="AM44" s="29"/>
      <c r="AN44" s="28" t="str">
        <f>IFERROR(J44/Y44,"N.A.")</f>
        <v>N.A.</v>
      </c>
      <c r="AO44" s="29"/>
      <c r="AP44" s="28">
        <f>IFERROR(L44/AA44,"N.A.")</f>
        <v>3611.1111111111113</v>
      </c>
      <c r="AQ44" s="29"/>
      <c r="AR44" s="17">
        <f>IFERROR(N44/AC44, "N.A.")</f>
        <v>3611.1111111111113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18440750</v>
      </c>
      <c r="C15" s="2"/>
      <c r="D15" s="2">
        <v>9690396</v>
      </c>
      <c r="E15" s="2"/>
      <c r="F15" s="2">
        <v>25392310.000000004</v>
      </c>
      <c r="G15" s="2"/>
      <c r="H15" s="2">
        <v>46881122.000000015</v>
      </c>
      <c r="I15" s="2"/>
      <c r="J15" s="2">
        <v>0</v>
      </c>
      <c r="K15" s="2"/>
      <c r="L15" s="1">
        <f t="shared" ref="L15:M18" si="0">B15+D15+F15+H15+J15</f>
        <v>100404578.00000001</v>
      </c>
      <c r="M15" s="13">
        <f t="shared" si="0"/>
        <v>0</v>
      </c>
      <c r="N15" s="14">
        <f>L15+M15</f>
        <v>100404578.00000001</v>
      </c>
      <c r="P15" s="3" t="s">
        <v>12</v>
      </c>
      <c r="Q15" s="2">
        <v>7272</v>
      </c>
      <c r="R15" s="2">
        <v>0</v>
      </c>
      <c r="S15" s="2">
        <v>3289</v>
      </c>
      <c r="T15" s="2">
        <v>0</v>
      </c>
      <c r="U15" s="2">
        <v>5047</v>
      </c>
      <c r="V15" s="2">
        <v>0</v>
      </c>
      <c r="W15" s="2">
        <v>21101</v>
      </c>
      <c r="X15" s="2">
        <v>0</v>
      </c>
      <c r="Y15" s="2">
        <v>6511</v>
      </c>
      <c r="Z15" s="2">
        <v>0</v>
      </c>
      <c r="AA15" s="1">
        <f t="shared" ref="AA15:AB18" si="1">Q15+S15+U15+W15+Y15</f>
        <v>43220</v>
      </c>
      <c r="AB15" s="13">
        <f t="shared" si="1"/>
        <v>0</v>
      </c>
      <c r="AC15" s="14">
        <f>AA15+AB15</f>
        <v>43220</v>
      </c>
      <c r="AE15" s="3" t="s">
        <v>12</v>
      </c>
      <c r="AF15" s="2">
        <f t="shared" ref="AF15:AR18" si="2">IFERROR(B15/Q15, "N.A.")</f>
        <v>2535.856710671067</v>
      </c>
      <c r="AG15" s="2" t="str">
        <f t="shared" si="2"/>
        <v>N.A.</v>
      </c>
      <c r="AH15" s="2">
        <f t="shared" si="2"/>
        <v>2946.3046518698693</v>
      </c>
      <c r="AI15" s="2" t="str">
        <f t="shared" si="2"/>
        <v>N.A.</v>
      </c>
      <c r="AJ15" s="2">
        <f t="shared" si="2"/>
        <v>5031.1690112938386</v>
      </c>
      <c r="AK15" s="2" t="str">
        <f t="shared" si="2"/>
        <v>N.A.</v>
      </c>
      <c r="AL15" s="2">
        <f t="shared" si="2"/>
        <v>2221.7488270698077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2323.1045349375295</v>
      </c>
      <c r="AQ15" s="16" t="str">
        <f t="shared" si="2"/>
        <v>N.A.</v>
      </c>
      <c r="AR15" s="14">
        <f t="shared" si="2"/>
        <v>2323.1045349375295</v>
      </c>
    </row>
    <row r="16" spans="1:44" ht="15" customHeight="1" thickBot="1" x14ac:dyDescent="0.3">
      <c r="A16" s="3" t="s">
        <v>13</v>
      </c>
      <c r="B16" s="2">
        <v>10898087.000000002</v>
      </c>
      <c r="C16" s="2">
        <v>2131799.9999999995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10898087.000000002</v>
      </c>
      <c r="M16" s="13">
        <f t="shared" si="0"/>
        <v>2131799.9999999995</v>
      </c>
      <c r="N16" s="14">
        <f>L16+M16</f>
        <v>13029887.000000002</v>
      </c>
      <c r="P16" s="3" t="s">
        <v>13</v>
      </c>
      <c r="Q16" s="2">
        <v>6007</v>
      </c>
      <c r="R16" s="2">
        <v>1147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6007</v>
      </c>
      <c r="AB16" s="13">
        <f t="shared" si="1"/>
        <v>1147</v>
      </c>
      <c r="AC16" s="14">
        <f>AA16+AB16</f>
        <v>7154</v>
      </c>
      <c r="AE16" s="3" t="s">
        <v>13</v>
      </c>
      <c r="AF16" s="2">
        <f t="shared" si="2"/>
        <v>1814.2312302313969</v>
      </c>
      <c r="AG16" s="2">
        <f t="shared" si="2"/>
        <v>1858.587619877942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1814.2312302313969</v>
      </c>
      <c r="AQ16" s="16">
        <f t="shared" si="2"/>
        <v>1858.587619877942</v>
      </c>
      <c r="AR16" s="14">
        <f t="shared" si="2"/>
        <v>1821.3428850992454</v>
      </c>
    </row>
    <row r="17" spans="1:44" ht="15" customHeight="1" thickBot="1" x14ac:dyDescent="0.3">
      <c r="A17" s="3" t="s">
        <v>14</v>
      </c>
      <c r="B17" s="2">
        <v>48942914</v>
      </c>
      <c r="C17" s="2">
        <v>486531481.99999994</v>
      </c>
      <c r="D17" s="2">
        <v>34391160</v>
      </c>
      <c r="E17" s="2">
        <v>6724020</v>
      </c>
      <c r="F17" s="2"/>
      <c r="G17" s="2">
        <v>31756029.999999996</v>
      </c>
      <c r="H17" s="2"/>
      <c r="I17" s="2">
        <v>7485599.9999999991</v>
      </c>
      <c r="J17" s="2">
        <v>0</v>
      </c>
      <c r="K17" s="2"/>
      <c r="L17" s="1">
        <f t="shared" si="0"/>
        <v>83334074</v>
      </c>
      <c r="M17" s="13">
        <f t="shared" si="0"/>
        <v>532497131.99999994</v>
      </c>
      <c r="N17" s="14">
        <f>L17+M17</f>
        <v>615831206</v>
      </c>
      <c r="P17" s="3" t="s">
        <v>14</v>
      </c>
      <c r="Q17" s="2">
        <v>15492</v>
      </c>
      <c r="R17" s="2">
        <v>75534</v>
      </c>
      <c r="S17" s="2">
        <v>5921</v>
      </c>
      <c r="T17" s="2">
        <v>1491</v>
      </c>
      <c r="U17" s="2">
        <v>0</v>
      </c>
      <c r="V17" s="2">
        <v>6211</v>
      </c>
      <c r="W17" s="2">
        <v>0</v>
      </c>
      <c r="X17" s="2">
        <v>2177</v>
      </c>
      <c r="Y17" s="2">
        <v>4465</v>
      </c>
      <c r="Z17" s="2">
        <v>0</v>
      </c>
      <c r="AA17" s="1">
        <f t="shared" si="1"/>
        <v>25878</v>
      </c>
      <c r="AB17" s="13">
        <f t="shared" si="1"/>
        <v>85413</v>
      </c>
      <c r="AC17" s="14">
        <f>AA17+AB17</f>
        <v>111291</v>
      </c>
      <c r="AE17" s="3" t="s">
        <v>14</v>
      </c>
      <c r="AF17" s="2">
        <f t="shared" si="2"/>
        <v>3159.2379292538085</v>
      </c>
      <c r="AG17" s="2">
        <f t="shared" si="2"/>
        <v>6441.2249053406404</v>
      </c>
      <c r="AH17" s="2">
        <f t="shared" si="2"/>
        <v>5808.3364296571526</v>
      </c>
      <c r="AI17" s="2">
        <f t="shared" si="2"/>
        <v>4509.7384305835012</v>
      </c>
      <c r="AJ17" s="2" t="str">
        <f t="shared" si="2"/>
        <v>N.A.</v>
      </c>
      <c r="AK17" s="2">
        <f t="shared" si="2"/>
        <v>5112.8691032039924</v>
      </c>
      <c r="AL17" s="2" t="str">
        <f t="shared" si="2"/>
        <v>N.A.</v>
      </c>
      <c r="AM17" s="2">
        <f t="shared" si="2"/>
        <v>3438.4933394579693</v>
      </c>
      <c r="AN17" s="2">
        <f t="shared" si="2"/>
        <v>0</v>
      </c>
      <c r="AO17" s="2" t="str">
        <f t="shared" si="2"/>
        <v>N.A.</v>
      </c>
      <c r="AP17" s="15">
        <f t="shared" si="2"/>
        <v>3220.2671767524539</v>
      </c>
      <c r="AQ17" s="16">
        <f t="shared" si="2"/>
        <v>6234.380387060517</v>
      </c>
      <c r="AR17" s="14">
        <f t="shared" si="2"/>
        <v>5533.5220817496474</v>
      </c>
    </row>
    <row r="18" spans="1:44" ht="15" customHeight="1" thickBot="1" x14ac:dyDescent="0.3">
      <c r="A18" s="3" t="s">
        <v>15</v>
      </c>
      <c r="B18" s="2">
        <v>12804324.000000002</v>
      </c>
      <c r="C18" s="2">
        <v>4675934</v>
      </c>
      <c r="D18" s="2">
        <v>902210.00000000012</v>
      </c>
      <c r="E18" s="2"/>
      <c r="F18" s="2"/>
      <c r="G18" s="2">
        <v>3620317.9999999995</v>
      </c>
      <c r="H18" s="2">
        <v>4121437.9999999995</v>
      </c>
      <c r="I18" s="2"/>
      <c r="J18" s="2">
        <v>0</v>
      </c>
      <c r="K18" s="2"/>
      <c r="L18" s="1">
        <f t="shared" si="0"/>
        <v>17827972</v>
      </c>
      <c r="M18" s="13">
        <f t="shared" si="0"/>
        <v>8296252</v>
      </c>
      <c r="N18" s="14">
        <f>L18+M18</f>
        <v>26124224</v>
      </c>
      <c r="P18" s="3" t="s">
        <v>15</v>
      </c>
      <c r="Q18" s="2">
        <v>5181</v>
      </c>
      <c r="R18" s="2">
        <v>1433</v>
      </c>
      <c r="S18" s="2">
        <v>623</v>
      </c>
      <c r="T18" s="2">
        <v>0</v>
      </c>
      <c r="U18" s="2">
        <v>0</v>
      </c>
      <c r="V18" s="2">
        <v>1173</v>
      </c>
      <c r="W18" s="2">
        <v>4991</v>
      </c>
      <c r="X18" s="2">
        <v>0</v>
      </c>
      <c r="Y18" s="2">
        <v>2872</v>
      </c>
      <c r="Z18" s="2">
        <v>0</v>
      </c>
      <c r="AA18" s="1">
        <f t="shared" si="1"/>
        <v>13667</v>
      </c>
      <c r="AB18" s="13">
        <f t="shared" si="1"/>
        <v>2606</v>
      </c>
      <c r="AC18" s="18">
        <f>AA18+AB18</f>
        <v>16273</v>
      </c>
      <c r="AE18" s="3" t="s">
        <v>15</v>
      </c>
      <c r="AF18" s="2">
        <f t="shared" si="2"/>
        <v>2471.4001158077594</v>
      </c>
      <c r="AG18" s="2">
        <f t="shared" si="2"/>
        <v>3263.0383810188414</v>
      </c>
      <c r="AH18" s="2">
        <f t="shared" si="2"/>
        <v>1448.1701444622795</v>
      </c>
      <c r="AI18" s="2" t="str">
        <f t="shared" si="2"/>
        <v>N.A.</v>
      </c>
      <c r="AJ18" s="2" t="str">
        <f t="shared" si="2"/>
        <v>N.A.</v>
      </c>
      <c r="AK18" s="2">
        <f t="shared" si="2"/>
        <v>3086.3751065643646</v>
      </c>
      <c r="AL18" s="2">
        <f t="shared" si="2"/>
        <v>825.7739931877378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1304.4539401478012</v>
      </c>
      <c r="AQ18" s="16">
        <f t="shared" si="2"/>
        <v>3183.5195702225633</v>
      </c>
      <c r="AR18" s="14">
        <f t="shared" si="2"/>
        <v>1605.3723345418791</v>
      </c>
    </row>
    <row r="19" spans="1:44" ht="15" customHeight="1" thickBot="1" x14ac:dyDescent="0.3">
      <c r="A19" s="4" t="s">
        <v>16</v>
      </c>
      <c r="B19" s="2">
        <f t="shared" ref="B19:K19" si="3">SUM(B15:B18)</f>
        <v>91086075</v>
      </c>
      <c r="C19" s="2">
        <f t="shared" si="3"/>
        <v>493339215.99999994</v>
      </c>
      <c r="D19" s="2">
        <f t="shared" si="3"/>
        <v>44983766</v>
      </c>
      <c r="E19" s="2">
        <f t="shared" si="3"/>
        <v>6724020</v>
      </c>
      <c r="F19" s="2">
        <f t="shared" si="3"/>
        <v>25392310.000000004</v>
      </c>
      <c r="G19" s="2">
        <f t="shared" si="3"/>
        <v>35376347.999999993</v>
      </c>
      <c r="H19" s="2">
        <f t="shared" si="3"/>
        <v>51002560.000000015</v>
      </c>
      <c r="I19" s="2">
        <f t="shared" si="3"/>
        <v>7485599.9999999991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212464711</v>
      </c>
      <c r="M19" s="13">
        <f t="shared" ref="M19" si="5">C19+E19+G19+I19+K19</f>
        <v>542925183.99999988</v>
      </c>
      <c r="N19" s="18">
        <f>L19+M19</f>
        <v>755389894.99999988</v>
      </c>
      <c r="P19" s="4" t="s">
        <v>16</v>
      </c>
      <c r="Q19" s="2">
        <f t="shared" ref="Q19:Z19" si="6">SUM(Q15:Q18)</f>
        <v>33952</v>
      </c>
      <c r="R19" s="2">
        <f t="shared" si="6"/>
        <v>78114</v>
      </c>
      <c r="S19" s="2">
        <f t="shared" si="6"/>
        <v>9833</v>
      </c>
      <c r="T19" s="2">
        <f t="shared" si="6"/>
        <v>1491</v>
      </c>
      <c r="U19" s="2">
        <f t="shared" si="6"/>
        <v>5047</v>
      </c>
      <c r="V19" s="2">
        <f t="shared" si="6"/>
        <v>7384</v>
      </c>
      <c r="W19" s="2">
        <f t="shared" si="6"/>
        <v>26092</v>
      </c>
      <c r="X19" s="2">
        <f t="shared" si="6"/>
        <v>2177</v>
      </c>
      <c r="Y19" s="2">
        <f t="shared" si="6"/>
        <v>13848</v>
      </c>
      <c r="Z19" s="2">
        <f t="shared" si="6"/>
        <v>0</v>
      </c>
      <c r="AA19" s="1">
        <f t="shared" ref="AA19" si="7">Q19+S19+U19+W19+Y19</f>
        <v>88772</v>
      </c>
      <c r="AB19" s="13">
        <f t="shared" ref="AB19" si="8">R19+T19+V19+X19+Z19</f>
        <v>89166</v>
      </c>
      <c r="AC19" s="14">
        <f>AA19+AB19</f>
        <v>177938</v>
      </c>
      <c r="AE19" s="4" t="s">
        <v>16</v>
      </c>
      <c r="AF19" s="2">
        <f t="shared" ref="AF19:AO19" si="9">IFERROR(B19/Q19, "N.A.")</f>
        <v>2682.7896736569273</v>
      </c>
      <c r="AG19" s="2">
        <f t="shared" si="9"/>
        <v>6315.6312056737579</v>
      </c>
      <c r="AH19" s="2">
        <f t="shared" si="9"/>
        <v>4574.7753483168917</v>
      </c>
      <c r="AI19" s="2">
        <f t="shared" si="9"/>
        <v>4509.7384305835012</v>
      </c>
      <c r="AJ19" s="2">
        <f t="shared" si="9"/>
        <v>5031.1690112938386</v>
      </c>
      <c r="AK19" s="2">
        <f t="shared" si="9"/>
        <v>4790.9463705308763</v>
      </c>
      <c r="AL19" s="2">
        <f t="shared" si="9"/>
        <v>1954.7202207573209</v>
      </c>
      <c r="AM19" s="2">
        <f t="shared" si="9"/>
        <v>3438.4933394579693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2393.3752872527375</v>
      </c>
      <c r="AQ19" s="16">
        <f t="shared" ref="AQ19" si="11">IFERROR(M19/AB19, "N.A.")</f>
        <v>6088.9260929053662</v>
      </c>
      <c r="AR19" s="14">
        <f t="shared" ref="AR19" si="12">IFERROR(N19/AC19, "N.A.")</f>
        <v>4245.2421349009201</v>
      </c>
    </row>
    <row r="20" spans="1:44" ht="15" customHeight="1" thickBot="1" x14ac:dyDescent="0.3">
      <c r="A20" s="5" t="s">
        <v>0</v>
      </c>
      <c r="B20" s="48">
        <f>B19+C19</f>
        <v>584425291</v>
      </c>
      <c r="C20" s="49"/>
      <c r="D20" s="48">
        <f>D19+E19</f>
        <v>51707786</v>
      </c>
      <c r="E20" s="49"/>
      <c r="F20" s="48">
        <f>F19+G19</f>
        <v>60768658</v>
      </c>
      <c r="G20" s="49"/>
      <c r="H20" s="48">
        <f>H19+I19</f>
        <v>58488160.000000015</v>
      </c>
      <c r="I20" s="49"/>
      <c r="J20" s="48">
        <f>J19+K19</f>
        <v>0</v>
      </c>
      <c r="K20" s="49"/>
      <c r="L20" s="48">
        <f>L19+M19</f>
        <v>755389894.99999988</v>
      </c>
      <c r="M20" s="50"/>
      <c r="N20" s="19">
        <f>B20+D20+F20+H20+J20</f>
        <v>755389895</v>
      </c>
      <c r="P20" s="5" t="s">
        <v>0</v>
      </c>
      <c r="Q20" s="48">
        <f>Q19+R19</f>
        <v>112066</v>
      </c>
      <c r="R20" s="49"/>
      <c r="S20" s="48">
        <f>S19+T19</f>
        <v>11324</v>
      </c>
      <c r="T20" s="49"/>
      <c r="U20" s="48">
        <f>U19+V19</f>
        <v>12431</v>
      </c>
      <c r="V20" s="49"/>
      <c r="W20" s="48">
        <f>W19+X19</f>
        <v>28269</v>
      </c>
      <c r="X20" s="49"/>
      <c r="Y20" s="48">
        <f>Y19+Z19</f>
        <v>13848</v>
      </c>
      <c r="Z20" s="49"/>
      <c r="AA20" s="48">
        <f>AA19+AB19</f>
        <v>177938</v>
      </c>
      <c r="AB20" s="49"/>
      <c r="AC20" s="20">
        <f>Q20+S20+U20+W20+Y20</f>
        <v>177938</v>
      </c>
      <c r="AE20" s="5" t="s">
        <v>0</v>
      </c>
      <c r="AF20" s="28">
        <f>IFERROR(B20/Q20,"N.A.")</f>
        <v>5215.0098245676654</v>
      </c>
      <c r="AG20" s="29"/>
      <c r="AH20" s="28">
        <f>IFERROR(D20/S20,"N.A.")</f>
        <v>4566.2121158601203</v>
      </c>
      <c r="AI20" s="29"/>
      <c r="AJ20" s="28">
        <f>IFERROR(F20/U20,"N.A.")</f>
        <v>4888.4770332233929</v>
      </c>
      <c r="AK20" s="29"/>
      <c r="AL20" s="28">
        <f>IFERROR(H20/W20,"N.A.")</f>
        <v>2068.9858148501899</v>
      </c>
      <c r="AM20" s="29"/>
      <c r="AN20" s="28">
        <f>IFERROR(J20/Y20,"N.A.")</f>
        <v>0</v>
      </c>
      <c r="AO20" s="29"/>
      <c r="AP20" s="28">
        <f>IFERROR(L20/AA20,"N.A.")</f>
        <v>4245.2421349009201</v>
      </c>
      <c r="AQ20" s="29"/>
      <c r="AR20" s="17">
        <f>IFERROR(N20/AC20, "N.A.")</f>
        <v>4245.242134900921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17006080</v>
      </c>
      <c r="C27" s="2"/>
      <c r="D27" s="2">
        <v>9044396</v>
      </c>
      <c r="E27" s="2"/>
      <c r="F27" s="2">
        <v>20726152</v>
      </c>
      <c r="G27" s="2"/>
      <c r="H27" s="2">
        <v>33885455.999999993</v>
      </c>
      <c r="I27" s="2"/>
      <c r="J27" s="2">
        <v>0</v>
      </c>
      <c r="K27" s="2"/>
      <c r="L27" s="1">
        <f t="shared" ref="L27:M30" si="13">B27+D27+F27+H27+J27</f>
        <v>80662084</v>
      </c>
      <c r="M27" s="13">
        <f t="shared" si="13"/>
        <v>0</v>
      </c>
      <c r="N27" s="14">
        <f>L27+M27</f>
        <v>80662084</v>
      </c>
      <c r="P27" s="3" t="s">
        <v>12</v>
      </c>
      <c r="Q27" s="2">
        <v>6326</v>
      </c>
      <c r="R27" s="2">
        <v>0</v>
      </c>
      <c r="S27" s="2">
        <v>2966</v>
      </c>
      <c r="T27" s="2">
        <v>0</v>
      </c>
      <c r="U27" s="2">
        <v>3715</v>
      </c>
      <c r="V27" s="2">
        <v>0</v>
      </c>
      <c r="W27" s="2">
        <v>9634</v>
      </c>
      <c r="X27" s="2">
        <v>0</v>
      </c>
      <c r="Y27" s="2">
        <v>1798</v>
      </c>
      <c r="Z27" s="2">
        <v>0</v>
      </c>
      <c r="AA27" s="1">
        <f t="shared" ref="AA27:AB30" si="14">Q27+S27+U27+W27+Y27</f>
        <v>24439</v>
      </c>
      <c r="AB27" s="13">
        <f t="shared" si="14"/>
        <v>0</v>
      </c>
      <c r="AC27" s="14">
        <f>AA27+AB27</f>
        <v>24439</v>
      </c>
      <c r="AE27" s="3" t="s">
        <v>12</v>
      </c>
      <c r="AF27" s="2">
        <f t="shared" ref="AF27:AR30" si="15">IFERROR(B27/Q27, "N.A.")</f>
        <v>2688.2832753714829</v>
      </c>
      <c r="AG27" s="2" t="str">
        <f t="shared" si="15"/>
        <v>N.A.</v>
      </c>
      <c r="AH27" s="2">
        <f t="shared" si="15"/>
        <v>3049.3580579905597</v>
      </c>
      <c r="AI27" s="2" t="str">
        <f t="shared" si="15"/>
        <v>N.A.</v>
      </c>
      <c r="AJ27" s="2">
        <f t="shared" si="15"/>
        <v>5579.0449528936742</v>
      </c>
      <c r="AK27" s="2" t="str">
        <f t="shared" si="15"/>
        <v>N.A.</v>
      </c>
      <c r="AL27" s="2">
        <f t="shared" si="15"/>
        <v>3517.2779738426398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3300.5476492491512</v>
      </c>
      <c r="AQ27" s="16" t="str">
        <f t="shared" si="15"/>
        <v>N.A.</v>
      </c>
      <c r="AR27" s="14">
        <f t="shared" si="15"/>
        <v>3300.5476492491512</v>
      </c>
    </row>
    <row r="28" spans="1:44" ht="15" customHeight="1" thickBot="1" x14ac:dyDescent="0.3">
      <c r="A28" s="3" t="s">
        <v>13</v>
      </c>
      <c r="B28" s="2">
        <v>379260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379260</v>
      </c>
      <c r="M28" s="13">
        <f t="shared" si="13"/>
        <v>0</v>
      </c>
      <c r="N28" s="14">
        <f>L28+M28</f>
        <v>379260</v>
      </c>
      <c r="P28" s="3" t="s">
        <v>13</v>
      </c>
      <c r="Q28" s="2">
        <v>294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294</v>
      </c>
      <c r="AB28" s="13">
        <f t="shared" si="14"/>
        <v>0</v>
      </c>
      <c r="AC28" s="14">
        <f>AA28+AB28</f>
        <v>294</v>
      </c>
      <c r="AE28" s="3" t="s">
        <v>13</v>
      </c>
      <c r="AF28" s="2">
        <f t="shared" si="15"/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6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25689515.000000004</v>
      </c>
      <c r="C29" s="2">
        <v>301183316</v>
      </c>
      <c r="D29" s="2">
        <v>29913759.999999996</v>
      </c>
      <c r="E29" s="2">
        <v>6724020</v>
      </c>
      <c r="F29" s="2"/>
      <c r="G29" s="2">
        <v>22005480</v>
      </c>
      <c r="H29" s="2"/>
      <c r="I29" s="2">
        <v>5434420</v>
      </c>
      <c r="J29" s="2">
        <v>0</v>
      </c>
      <c r="K29" s="2"/>
      <c r="L29" s="1">
        <f t="shared" si="13"/>
        <v>55603275</v>
      </c>
      <c r="M29" s="13">
        <f t="shared" si="13"/>
        <v>335347236</v>
      </c>
      <c r="N29" s="14">
        <f>L29+M29</f>
        <v>390950511</v>
      </c>
      <c r="P29" s="3" t="s">
        <v>14</v>
      </c>
      <c r="Q29" s="2">
        <v>8226</v>
      </c>
      <c r="R29" s="2">
        <v>45222</v>
      </c>
      <c r="S29" s="2">
        <v>4624</v>
      </c>
      <c r="T29" s="2">
        <v>1491</v>
      </c>
      <c r="U29" s="2">
        <v>0</v>
      </c>
      <c r="V29" s="2">
        <v>3848</v>
      </c>
      <c r="W29" s="2">
        <v>0</v>
      </c>
      <c r="X29" s="2">
        <v>1634</v>
      </c>
      <c r="Y29" s="2">
        <v>428</v>
      </c>
      <c r="Z29" s="2">
        <v>0</v>
      </c>
      <c r="AA29" s="1">
        <f t="shared" si="14"/>
        <v>13278</v>
      </c>
      <c r="AB29" s="13">
        <f t="shared" si="14"/>
        <v>52195</v>
      </c>
      <c r="AC29" s="14">
        <f>AA29+AB29</f>
        <v>65473</v>
      </c>
      <c r="AE29" s="3" t="s">
        <v>14</v>
      </c>
      <c r="AF29" s="2">
        <f t="shared" si="15"/>
        <v>3122.9655968879169</v>
      </c>
      <c r="AG29" s="2">
        <f t="shared" si="15"/>
        <v>6660.1060545752071</v>
      </c>
      <c r="AH29" s="2">
        <f t="shared" si="15"/>
        <v>6469.2387543252589</v>
      </c>
      <c r="AI29" s="2">
        <f t="shared" si="15"/>
        <v>4509.7384305835012</v>
      </c>
      <c r="AJ29" s="2" t="str">
        <f t="shared" si="15"/>
        <v>N.A.</v>
      </c>
      <c r="AK29" s="2">
        <f t="shared" si="15"/>
        <v>5718.6798336798338</v>
      </c>
      <c r="AL29" s="2" t="str">
        <f t="shared" si="15"/>
        <v>N.A.</v>
      </c>
      <c r="AM29" s="2">
        <f t="shared" si="15"/>
        <v>3325.8384332925339</v>
      </c>
      <c r="AN29" s="2">
        <f t="shared" si="15"/>
        <v>0</v>
      </c>
      <c r="AO29" s="2" t="str">
        <f t="shared" si="15"/>
        <v>N.A.</v>
      </c>
      <c r="AP29" s="15">
        <f t="shared" si="15"/>
        <v>4187.624265702666</v>
      </c>
      <c r="AQ29" s="16">
        <f t="shared" si="15"/>
        <v>6424.8919628316889</v>
      </c>
      <c r="AR29" s="14">
        <f t="shared" si="15"/>
        <v>5971.1714905380841</v>
      </c>
    </row>
    <row r="30" spans="1:44" ht="15" customHeight="1" thickBot="1" x14ac:dyDescent="0.3">
      <c r="A30" s="3" t="s">
        <v>15</v>
      </c>
      <c r="B30" s="2">
        <v>12804324.000000002</v>
      </c>
      <c r="C30" s="2">
        <v>4675934</v>
      </c>
      <c r="D30" s="2">
        <v>902210.00000000012</v>
      </c>
      <c r="E30" s="2"/>
      <c r="F30" s="2"/>
      <c r="G30" s="2">
        <v>3620317.9999999995</v>
      </c>
      <c r="H30" s="2">
        <v>4079454</v>
      </c>
      <c r="I30" s="2"/>
      <c r="J30" s="2">
        <v>0</v>
      </c>
      <c r="K30" s="2"/>
      <c r="L30" s="1">
        <f t="shared" si="13"/>
        <v>17785988</v>
      </c>
      <c r="M30" s="13">
        <f t="shared" si="13"/>
        <v>8296252</v>
      </c>
      <c r="N30" s="14">
        <f>L30+M30</f>
        <v>26082240</v>
      </c>
      <c r="P30" s="3" t="s">
        <v>15</v>
      </c>
      <c r="Q30" s="2">
        <v>5181</v>
      </c>
      <c r="R30" s="2">
        <v>1433</v>
      </c>
      <c r="S30" s="2">
        <v>623</v>
      </c>
      <c r="T30" s="2">
        <v>0</v>
      </c>
      <c r="U30" s="2">
        <v>0</v>
      </c>
      <c r="V30" s="2">
        <v>1173</v>
      </c>
      <c r="W30" s="2">
        <v>4731</v>
      </c>
      <c r="X30" s="2">
        <v>0</v>
      </c>
      <c r="Y30" s="2">
        <v>1793</v>
      </c>
      <c r="Z30" s="2">
        <v>0</v>
      </c>
      <c r="AA30" s="1">
        <f t="shared" si="14"/>
        <v>12328</v>
      </c>
      <c r="AB30" s="13">
        <f t="shared" si="14"/>
        <v>2606</v>
      </c>
      <c r="AC30" s="18">
        <f>AA30+AB30</f>
        <v>14934</v>
      </c>
      <c r="AE30" s="3" t="s">
        <v>15</v>
      </c>
      <c r="AF30" s="2">
        <f t="shared" si="15"/>
        <v>2471.4001158077594</v>
      </c>
      <c r="AG30" s="2">
        <f t="shared" si="15"/>
        <v>3263.0383810188414</v>
      </c>
      <c r="AH30" s="2">
        <f t="shared" si="15"/>
        <v>1448.1701444622795</v>
      </c>
      <c r="AI30" s="2" t="str">
        <f t="shared" si="15"/>
        <v>N.A.</v>
      </c>
      <c r="AJ30" s="2" t="str">
        <f t="shared" si="15"/>
        <v>N.A.</v>
      </c>
      <c r="AK30" s="2">
        <f t="shared" si="15"/>
        <v>3086.3751065643646</v>
      </c>
      <c r="AL30" s="2">
        <f t="shared" si="15"/>
        <v>862.28154724159799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1442.7310188189488</v>
      </c>
      <c r="AQ30" s="16">
        <f t="shared" si="15"/>
        <v>3183.5195702225633</v>
      </c>
      <c r="AR30" s="14">
        <f t="shared" si="15"/>
        <v>1746.5006026516674</v>
      </c>
    </row>
    <row r="31" spans="1:44" ht="15" customHeight="1" thickBot="1" x14ac:dyDescent="0.3">
      <c r="A31" s="4" t="s">
        <v>16</v>
      </c>
      <c r="B31" s="2">
        <f t="shared" ref="B31:K31" si="16">SUM(B27:B30)</f>
        <v>55879179</v>
      </c>
      <c r="C31" s="2">
        <f t="shared" si="16"/>
        <v>305859250</v>
      </c>
      <c r="D31" s="2">
        <f t="shared" si="16"/>
        <v>39860366</v>
      </c>
      <c r="E31" s="2">
        <f t="shared" si="16"/>
        <v>6724020</v>
      </c>
      <c r="F31" s="2">
        <f t="shared" si="16"/>
        <v>20726152</v>
      </c>
      <c r="G31" s="2">
        <f t="shared" si="16"/>
        <v>25625798</v>
      </c>
      <c r="H31" s="2">
        <f t="shared" si="16"/>
        <v>37964909.999999993</v>
      </c>
      <c r="I31" s="2">
        <f t="shared" si="16"/>
        <v>5434420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154430607</v>
      </c>
      <c r="M31" s="13">
        <f t="shared" ref="M31" si="18">C31+E31+G31+I31+K31</f>
        <v>343643488</v>
      </c>
      <c r="N31" s="18">
        <f>L31+M31</f>
        <v>498074095</v>
      </c>
      <c r="P31" s="4" t="s">
        <v>16</v>
      </c>
      <c r="Q31" s="2">
        <f t="shared" ref="Q31:Z31" si="19">SUM(Q27:Q30)</f>
        <v>20027</v>
      </c>
      <c r="R31" s="2">
        <f t="shared" si="19"/>
        <v>46655</v>
      </c>
      <c r="S31" s="2">
        <f t="shared" si="19"/>
        <v>8213</v>
      </c>
      <c r="T31" s="2">
        <f t="shared" si="19"/>
        <v>1491</v>
      </c>
      <c r="U31" s="2">
        <f t="shared" si="19"/>
        <v>3715</v>
      </c>
      <c r="V31" s="2">
        <f t="shared" si="19"/>
        <v>5021</v>
      </c>
      <c r="W31" s="2">
        <f t="shared" si="19"/>
        <v>14365</v>
      </c>
      <c r="X31" s="2">
        <f t="shared" si="19"/>
        <v>1634</v>
      </c>
      <c r="Y31" s="2">
        <f t="shared" si="19"/>
        <v>4019</v>
      </c>
      <c r="Z31" s="2">
        <f t="shared" si="19"/>
        <v>0</v>
      </c>
      <c r="AA31" s="1">
        <f t="shared" ref="AA31" si="20">Q31+S31+U31+W31+Y31</f>
        <v>50339</v>
      </c>
      <c r="AB31" s="13">
        <f t="shared" ref="AB31" si="21">R31+T31+V31+X31+Z31</f>
        <v>54801</v>
      </c>
      <c r="AC31" s="14">
        <f>AA31+AB31</f>
        <v>105140</v>
      </c>
      <c r="AE31" s="4" t="s">
        <v>16</v>
      </c>
      <c r="AF31" s="2">
        <f t="shared" ref="AF31:AO31" si="22">IFERROR(B31/Q31, "N.A.")</f>
        <v>2790.1921905427671</v>
      </c>
      <c r="AG31" s="2">
        <f t="shared" si="22"/>
        <v>6555.7657271460721</v>
      </c>
      <c r="AH31" s="2">
        <f t="shared" si="22"/>
        <v>4853.3259466699137</v>
      </c>
      <c r="AI31" s="2">
        <f t="shared" si="22"/>
        <v>4509.7384305835012</v>
      </c>
      <c r="AJ31" s="2">
        <f t="shared" si="22"/>
        <v>5579.0449528936742</v>
      </c>
      <c r="AK31" s="2">
        <f t="shared" si="22"/>
        <v>5103.7239593706436</v>
      </c>
      <c r="AL31" s="2">
        <f t="shared" si="22"/>
        <v>2642.8757396449701</v>
      </c>
      <c r="AM31" s="2">
        <f t="shared" si="22"/>
        <v>3325.8384332925339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3067.8123721170464</v>
      </c>
      <c r="AQ31" s="16">
        <f t="shared" ref="AQ31" si="24">IFERROR(M31/AB31, "N.A.")</f>
        <v>6270.7521395594968</v>
      </c>
      <c r="AR31" s="14">
        <f t="shared" ref="AR31" si="25">IFERROR(N31/AC31, "N.A.")</f>
        <v>4737.2464808826326</v>
      </c>
    </row>
    <row r="32" spans="1:44" ht="15" customHeight="1" thickBot="1" x14ac:dyDescent="0.3">
      <c r="A32" s="5" t="s">
        <v>0</v>
      </c>
      <c r="B32" s="48">
        <f>B31+C31</f>
        <v>361738429</v>
      </c>
      <c r="C32" s="49"/>
      <c r="D32" s="48">
        <f>D31+E31</f>
        <v>46584386</v>
      </c>
      <c r="E32" s="49"/>
      <c r="F32" s="48">
        <f>F31+G31</f>
        <v>46351950</v>
      </c>
      <c r="G32" s="49"/>
      <c r="H32" s="48">
        <f>H31+I31</f>
        <v>43399329.999999993</v>
      </c>
      <c r="I32" s="49"/>
      <c r="J32" s="48">
        <f>J31+K31</f>
        <v>0</v>
      </c>
      <c r="K32" s="49"/>
      <c r="L32" s="48">
        <f>L31+M31</f>
        <v>498074095</v>
      </c>
      <c r="M32" s="50"/>
      <c r="N32" s="19">
        <f>B32+D32+F32+H32+J32</f>
        <v>498074095</v>
      </c>
      <c r="P32" s="5" t="s">
        <v>0</v>
      </c>
      <c r="Q32" s="48">
        <f>Q31+R31</f>
        <v>66682</v>
      </c>
      <c r="R32" s="49"/>
      <c r="S32" s="48">
        <f>S31+T31</f>
        <v>9704</v>
      </c>
      <c r="T32" s="49"/>
      <c r="U32" s="48">
        <f>U31+V31</f>
        <v>8736</v>
      </c>
      <c r="V32" s="49"/>
      <c r="W32" s="48">
        <f>W31+X31</f>
        <v>15999</v>
      </c>
      <c r="X32" s="49"/>
      <c r="Y32" s="48">
        <f>Y31+Z31</f>
        <v>4019</v>
      </c>
      <c r="Z32" s="49"/>
      <c r="AA32" s="48">
        <f>AA31+AB31</f>
        <v>105140</v>
      </c>
      <c r="AB32" s="49"/>
      <c r="AC32" s="20">
        <f>Q32+S32+U32+W32+Y32</f>
        <v>105140</v>
      </c>
      <c r="AE32" s="5" t="s">
        <v>0</v>
      </c>
      <c r="AF32" s="28">
        <f>IFERROR(B32/Q32,"N.A.")</f>
        <v>5424.8287243933892</v>
      </c>
      <c r="AG32" s="29"/>
      <c r="AH32" s="28">
        <f>IFERROR(D32/S32,"N.A.")</f>
        <v>4800.5344187963728</v>
      </c>
      <c r="AI32" s="29"/>
      <c r="AJ32" s="28">
        <f>IFERROR(F32/U32,"N.A.")</f>
        <v>5305.8550824175827</v>
      </c>
      <c r="AK32" s="29"/>
      <c r="AL32" s="28">
        <f>IFERROR(H32/W32,"N.A.")</f>
        <v>2712.627664229014</v>
      </c>
      <c r="AM32" s="29"/>
      <c r="AN32" s="28">
        <f>IFERROR(J32/Y32,"N.A.")</f>
        <v>0</v>
      </c>
      <c r="AO32" s="29"/>
      <c r="AP32" s="28">
        <f>IFERROR(L32/AA32,"N.A.")</f>
        <v>4737.2464808826326</v>
      </c>
      <c r="AQ32" s="29"/>
      <c r="AR32" s="17">
        <f>IFERROR(N32/AC32, "N.A.")</f>
        <v>4737.2464808826326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1434670</v>
      </c>
      <c r="C39" s="2"/>
      <c r="D39" s="2">
        <v>646000</v>
      </c>
      <c r="E39" s="2"/>
      <c r="F39" s="2">
        <v>4666158</v>
      </c>
      <c r="G39" s="2"/>
      <c r="H39" s="2">
        <v>12995665.999999996</v>
      </c>
      <c r="I39" s="2"/>
      <c r="J39" s="2">
        <v>0</v>
      </c>
      <c r="K39" s="2"/>
      <c r="L39" s="1">
        <f t="shared" ref="L39:M42" si="26">B39+D39+F39+H39+J39</f>
        <v>19742493.999999996</v>
      </c>
      <c r="M39" s="13">
        <f t="shared" si="26"/>
        <v>0</v>
      </c>
      <c r="N39" s="14">
        <f>L39+M39</f>
        <v>19742493.999999996</v>
      </c>
      <c r="P39" s="3" t="s">
        <v>12</v>
      </c>
      <c r="Q39" s="2">
        <v>946</v>
      </c>
      <c r="R39" s="2">
        <v>0</v>
      </c>
      <c r="S39" s="2">
        <v>323</v>
      </c>
      <c r="T39" s="2">
        <v>0</v>
      </c>
      <c r="U39" s="2">
        <v>1332</v>
      </c>
      <c r="V39" s="2">
        <v>0</v>
      </c>
      <c r="W39" s="2">
        <v>11467</v>
      </c>
      <c r="X39" s="2">
        <v>0</v>
      </c>
      <c r="Y39" s="2">
        <v>4713</v>
      </c>
      <c r="Z39" s="2">
        <v>0</v>
      </c>
      <c r="AA39" s="1">
        <f t="shared" ref="AA39:AB42" si="27">Q39+S39+U39+W39+Y39</f>
        <v>18781</v>
      </c>
      <c r="AB39" s="13">
        <f t="shared" si="27"/>
        <v>0</v>
      </c>
      <c r="AC39" s="14">
        <f>AA39+AB39</f>
        <v>18781</v>
      </c>
      <c r="AE39" s="3" t="s">
        <v>12</v>
      </c>
      <c r="AF39" s="2">
        <f t="shared" ref="AF39:AR42" si="28">IFERROR(B39/Q39, "N.A.")</f>
        <v>1516.5644820295984</v>
      </c>
      <c r="AG39" s="2" t="str">
        <f t="shared" si="28"/>
        <v>N.A.</v>
      </c>
      <c r="AH39" s="2">
        <f t="shared" si="28"/>
        <v>2000</v>
      </c>
      <c r="AI39" s="2" t="str">
        <f t="shared" si="28"/>
        <v>N.A.</v>
      </c>
      <c r="AJ39" s="2">
        <f t="shared" si="28"/>
        <v>3503.1216216216217</v>
      </c>
      <c r="AK39" s="2" t="str">
        <f t="shared" si="28"/>
        <v>N.A.</v>
      </c>
      <c r="AL39" s="2">
        <f t="shared" si="28"/>
        <v>1133.3100200575561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1051.195037537937</v>
      </c>
      <c r="AQ39" s="16" t="str">
        <f t="shared" si="28"/>
        <v>N.A.</v>
      </c>
      <c r="AR39" s="14">
        <f t="shared" si="28"/>
        <v>1051.195037537937</v>
      </c>
    </row>
    <row r="40" spans="1:44" ht="15" customHeight="1" thickBot="1" x14ac:dyDescent="0.3">
      <c r="A40" s="3" t="s">
        <v>13</v>
      </c>
      <c r="B40" s="2">
        <v>10518827</v>
      </c>
      <c r="C40" s="2">
        <v>2131799.9999999995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10518827</v>
      </c>
      <c r="M40" s="13">
        <f t="shared" si="26"/>
        <v>2131799.9999999995</v>
      </c>
      <c r="N40" s="14">
        <f>L40+M40</f>
        <v>12650627</v>
      </c>
      <c r="P40" s="3" t="s">
        <v>13</v>
      </c>
      <c r="Q40" s="2">
        <v>5713</v>
      </c>
      <c r="R40" s="2">
        <v>1147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5713</v>
      </c>
      <c r="AB40" s="13">
        <f t="shared" si="27"/>
        <v>1147</v>
      </c>
      <c r="AC40" s="14">
        <f>AA40+AB40</f>
        <v>6860</v>
      </c>
      <c r="AE40" s="3" t="s">
        <v>13</v>
      </c>
      <c r="AF40" s="2">
        <f t="shared" si="28"/>
        <v>1841.2089970243305</v>
      </c>
      <c r="AG40" s="2">
        <f t="shared" si="28"/>
        <v>1858.587619877942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1841.2089970243305</v>
      </c>
      <c r="AQ40" s="16">
        <f t="shared" si="28"/>
        <v>1858.587619877942</v>
      </c>
      <c r="AR40" s="14">
        <f t="shared" si="28"/>
        <v>1844.1147230320701</v>
      </c>
    </row>
    <row r="41" spans="1:44" ht="15" customHeight="1" thickBot="1" x14ac:dyDescent="0.3">
      <c r="A41" s="3" t="s">
        <v>14</v>
      </c>
      <c r="B41" s="2">
        <v>23253398.999999996</v>
      </c>
      <c r="C41" s="2">
        <v>185348166.00000006</v>
      </c>
      <c r="D41" s="2">
        <v>4477400</v>
      </c>
      <c r="E41" s="2"/>
      <c r="F41" s="2"/>
      <c r="G41" s="2">
        <v>9750550</v>
      </c>
      <c r="H41" s="2"/>
      <c r="I41" s="2">
        <v>2051180</v>
      </c>
      <c r="J41" s="2">
        <v>0</v>
      </c>
      <c r="K41" s="2"/>
      <c r="L41" s="1">
        <f t="shared" si="26"/>
        <v>27730798.999999996</v>
      </c>
      <c r="M41" s="13">
        <f t="shared" si="26"/>
        <v>197149896.00000006</v>
      </c>
      <c r="N41" s="14">
        <f>L41+M41</f>
        <v>224880695.00000006</v>
      </c>
      <c r="P41" s="3" t="s">
        <v>14</v>
      </c>
      <c r="Q41" s="2">
        <v>7266</v>
      </c>
      <c r="R41" s="2">
        <v>30312</v>
      </c>
      <c r="S41" s="2">
        <v>1297</v>
      </c>
      <c r="T41" s="2">
        <v>0</v>
      </c>
      <c r="U41" s="2">
        <v>0</v>
      </c>
      <c r="V41" s="2">
        <v>2363</v>
      </c>
      <c r="W41" s="2">
        <v>0</v>
      </c>
      <c r="X41" s="2">
        <v>543</v>
      </c>
      <c r="Y41" s="2">
        <v>4037</v>
      </c>
      <c r="Z41" s="2">
        <v>0</v>
      </c>
      <c r="AA41" s="1">
        <f t="shared" si="27"/>
        <v>12600</v>
      </c>
      <c r="AB41" s="13">
        <f t="shared" si="27"/>
        <v>33218</v>
      </c>
      <c r="AC41" s="14">
        <f>AA41+AB41</f>
        <v>45818</v>
      </c>
      <c r="AE41" s="3" t="s">
        <v>14</v>
      </c>
      <c r="AF41" s="2">
        <f t="shared" si="28"/>
        <v>3200.3026424442605</v>
      </c>
      <c r="AG41" s="2">
        <f t="shared" si="28"/>
        <v>6114.6795328582757</v>
      </c>
      <c r="AH41" s="2">
        <f t="shared" si="28"/>
        <v>3452.1202775636084</v>
      </c>
      <c r="AI41" s="2" t="str">
        <f t="shared" si="28"/>
        <v>N.A.</v>
      </c>
      <c r="AJ41" s="2" t="str">
        <f t="shared" si="28"/>
        <v>N.A.</v>
      </c>
      <c r="AK41" s="2">
        <f t="shared" si="28"/>
        <v>4126.3436309775707</v>
      </c>
      <c r="AL41" s="2" t="str">
        <f t="shared" si="28"/>
        <v>N.A.</v>
      </c>
      <c r="AM41" s="2">
        <f t="shared" si="28"/>
        <v>3777.4953959484346</v>
      </c>
      <c r="AN41" s="2">
        <f t="shared" si="28"/>
        <v>0</v>
      </c>
      <c r="AO41" s="2" t="str">
        <f t="shared" si="28"/>
        <v>N.A.</v>
      </c>
      <c r="AP41" s="15">
        <f t="shared" si="28"/>
        <v>2200.8570634920634</v>
      </c>
      <c r="AQ41" s="16">
        <f t="shared" si="28"/>
        <v>5935.0320910349828</v>
      </c>
      <c r="AR41" s="14">
        <f t="shared" si="28"/>
        <v>4908.1298834519193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41984</v>
      </c>
      <c r="I42" s="2"/>
      <c r="J42" s="2">
        <v>0</v>
      </c>
      <c r="K42" s="2"/>
      <c r="L42" s="1">
        <f t="shared" si="26"/>
        <v>41984</v>
      </c>
      <c r="M42" s="13">
        <f t="shared" si="26"/>
        <v>0</v>
      </c>
      <c r="N42" s="14">
        <f>L42+M42</f>
        <v>41984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260</v>
      </c>
      <c r="X42" s="2">
        <v>0</v>
      </c>
      <c r="Y42" s="2">
        <v>1079</v>
      </c>
      <c r="Z42" s="2">
        <v>0</v>
      </c>
      <c r="AA42" s="1">
        <f t="shared" si="27"/>
        <v>1339</v>
      </c>
      <c r="AB42" s="13">
        <f t="shared" si="27"/>
        <v>0</v>
      </c>
      <c r="AC42" s="14">
        <f>AA42+AB42</f>
        <v>1339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161.47692307692307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31.354742345033607</v>
      </c>
      <c r="AQ42" s="16" t="str">
        <f t="shared" si="28"/>
        <v>N.A.</v>
      </c>
      <c r="AR42" s="14">
        <f t="shared" si="28"/>
        <v>31.354742345033607</v>
      </c>
    </row>
    <row r="43" spans="1:44" ht="15" customHeight="1" thickBot="1" x14ac:dyDescent="0.3">
      <c r="A43" s="4" t="s">
        <v>16</v>
      </c>
      <c r="B43" s="2">
        <f t="shared" ref="B43:K43" si="29">SUM(B39:B42)</f>
        <v>35206896</v>
      </c>
      <c r="C43" s="2">
        <f t="shared" si="29"/>
        <v>187479966.00000006</v>
      </c>
      <c r="D43" s="2">
        <f t="shared" si="29"/>
        <v>5123400</v>
      </c>
      <c r="E43" s="2">
        <f t="shared" si="29"/>
        <v>0</v>
      </c>
      <c r="F43" s="2">
        <f t="shared" si="29"/>
        <v>4666158</v>
      </c>
      <c r="G43" s="2">
        <f t="shared" si="29"/>
        <v>9750550</v>
      </c>
      <c r="H43" s="2">
        <f t="shared" si="29"/>
        <v>13037649.999999996</v>
      </c>
      <c r="I43" s="2">
        <f t="shared" si="29"/>
        <v>2051180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58034104</v>
      </c>
      <c r="M43" s="13">
        <f t="shared" ref="M43" si="31">C43+E43+G43+I43+K43</f>
        <v>199281696.00000006</v>
      </c>
      <c r="N43" s="18">
        <f>L43+M43</f>
        <v>257315800.00000006</v>
      </c>
      <c r="P43" s="4" t="s">
        <v>16</v>
      </c>
      <c r="Q43" s="2">
        <f t="shared" ref="Q43:Z43" si="32">SUM(Q39:Q42)</f>
        <v>13925</v>
      </c>
      <c r="R43" s="2">
        <f t="shared" si="32"/>
        <v>31459</v>
      </c>
      <c r="S43" s="2">
        <f t="shared" si="32"/>
        <v>1620</v>
      </c>
      <c r="T43" s="2">
        <f t="shared" si="32"/>
        <v>0</v>
      </c>
      <c r="U43" s="2">
        <f t="shared" si="32"/>
        <v>1332</v>
      </c>
      <c r="V43" s="2">
        <f t="shared" si="32"/>
        <v>2363</v>
      </c>
      <c r="W43" s="2">
        <f t="shared" si="32"/>
        <v>11727</v>
      </c>
      <c r="X43" s="2">
        <f t="shared" si="32"/>
        <v>543</v>
      </c>
      <c r="Y43" s="2">
        <f t="shared" si="32"/>
        <v>9829</v>
      </c>
      <c r="Z43" s="2">
        <f t="shared" si="32"/>
        <v>0</v>
      </c>
      <c r="AA43" s="1">
        <f t="shared" ref="AA43" si="33">Q43+S43+U43+W43+Y43</f>
        <v>38433</v>
      </c>
      <c r="AB43" s="13">
        <f t="shared" ref="AB43" si="34">R43+T43+V43+X43+Z43</f>
        <v>34365</v>
      </c>
      <c r="AC43" s="18">
        <f>AA43+AB43</f>
        <v>72798</v>
      </c>
      <c r="AE43" s="4" t="s">
        <v>16</v>
      </c>
      <c r="AF43" s="2">
        <f t="shared" ref="AF43:AO43" si="35">IFERROR(B43/Q43, "N.A.")</f>
        <v>2528.3228725314184</v>
      </c>
      <c r="AG43" s="2">
        <f t="shared" si="35"/>
        <v>5959.5017642010253</v>
      </c>
      <c r="AH43" s="2">
        <f t="shared" si="35"/>
        <v>3162.5925925925926</v>
      </c>
      <c r="AI43" s="2" t="str">
        <f t="shared" si="35"/>
        <v>N.A.</v>
      </c>
      <c r="AJ43" s="2">
        <f t="shared" si="35"/>
        <v>3503.1216216216217</v>
      </c>
      <c r="AK43" s="2">
        <f t="shared" si="35"/>
        <v>4126.3436309775707</v>
      </c>
      <c r="AL43" s="2">
        <f t="shared" si="35"/>
        <v>1111.7634518632212</v>
      </c>
      <c r="AM43" s="2">
        <f t="shared" si="35"/>
        <v>3777.4953959484346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1510.0071292899331</v>
      </c>
      <c r="AQ43" s="16">
        <f t="shared" ref="AQ43" si="37">IFERROR(M43/AB43, "N.A.")</f>
        <v>5798.9726756874743</v>
      </c>
      <c r="AR43" s="14">
        <f t="shared" ref="AR43" si="38">IFERROR(N43/AC43, "N.A.")</f>
        <v>3534.6547982087427</v>
      </c>
    </row>
    <row r="44" spans="1:44" ht="15" customHeight="1" thickBot="1" x14ac:dyDescent="0.3">
      <c r="A44" s="5" t="s">
        <v>0</v>
      </c>
      <c r="B44" s="48">
        <f>B43+C43</f>
        <v>222686862.00000006</v>
      </c>
      <c r="C44" s="49"/>
      <c r="D44" s="48">
        <f>D43+E43</f>
        <v>5123400</v>
      </c>
      <c r="E44" s="49"/>
      <c r="F44" s="48">
        <f>F43+G43</f>
        <v>14416708</v>
      </c>
      <c r="G44" s="49"/>
      <c r="H44" s="48">
        <f>H43+I43</f>
        <v>15088829.999999996</v>
      </c>
      <c r="I44" s="49"/>
      <c r="J44" s="48">
        <f>J43+K43</f>
        <v>0</v>
      </c>
      <c r="K44" s="49"/>
      <c r="L44" s="48">
        <f>L43+M43</f>
        <v>257315800.00000006</v>
      </c>
      <c r="M44" s="50"/>
      <c r="N44" s="19">
        <f>B44+D44+F44+H44+J44</f>
        <v>257315800.00000006</v>
      </c>
      <c r="P44" s="5" t="s">
        <v>0</v>
      </c>
      <c r="Q44" s="48">
        <f>Q43+R43</f>
        <v>45384</v>
      </c>
      <c r="R44" s="49"/>
      <c r="S44" s="48">
        <f>S43+T43</f>
        <v>1620</v>
      </c>
      <c r="T44" s="49"/>
      <c r="U44" s="48">
        <f>U43+V43</f>
        <v>3695</v>
      </c>
      <c r="V44" s="49"/>
      <c r="W44" s="48">
        <f>W43+X43</f>
        <v>12270</v>
      </c>
      <c r="X44" s="49"/>
      <c r="Y44" s="48">
        <f>Y43+Z43</f>
        <v>9829</v>
      </c>
      <c r="Z44" s="49"/>
      <c r="AA44" s="48">
        <f>AA43+AB43</f>
        <v>72798</v>
      </c>
      <c r="AB44" s="50"/>
      <c r="AC44" s="19">
        <f>Q44+S44+U44+W44+Y44</f>
        <v>72798</v>
      </c>
      <c r="AE44" s="5" t="s">
        <v>0</v>
      </c>
      <c r="AF44" s="28">
        <f>IFERROR(B44/Q44,"N.A.")</f>
        <v>4906.7262030671618</v>
      </c>
      <c r="AG44" s="29"/>
      <c r="AH44" s="28">
        <f>IFERROR(D44/S44,"N.A.")</f>
        <v>3162.5925925925926</v>
      </c>
      <c r="AI44" s="29"/>
      <c r="AJ44" s="28">
        <f>IFERROR(F44/U44,"N.A.")</f>
        <v>3901.680108254398</v>
      </c>
      <c r="AK44" s="29"/>
      <c r="AL44" s="28">
        <f>IFERROR(H44/W44,"N.A.")</f>
        <v>1229.7334963325181</v>
      </c>
      <c r="AM44" s="29"/>
      <c r="AN44" s="28">
        <f>IFERROR(J44/Y44,"N.A.")</f>
        <v>0</v>
      </c>
      <c r="AO44" s="29"/>
      <c r="AP44" s="28">
        <f>IFERROR(L44/AA44,"N.A.")</f>
        <v>3534.6547982087427</v>
      </c>
      <c r="AQ44" s="29"/>
      <c r="AR44" s="17">
        <f>IFERROR(N44/AC44, "N.A.")</f>
        <v>3534.6547982087427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83991577.999999985</v>
      </c>
      <c r="C15" s="2"/>
      <c r="D15" s="2">
        <v>65211022.00000003</v>
      </c>
      <c r="E15" s="2"/>
      <c r="F15" s="2">
        <v>53324729.999999993</v>
      </c>
      <c r="G15" s="2"/>
      <c r="H15" s="2">
        <v>166376927.99999997</v>
      </c>
      <c r="I15" s="2"/>
      <c r="J15" s="2">
        <v>0</v>
      </c>
      <c r="K15" s="2"/>
      <c r="L15" s="1">
        <f t="shared" ref="L15:M18" si="0">B15+D15+F15+H15+J15</f>
        <v>368904258</v>
      </c>
      <c r="M15" s="13">
        <f t="shared" si="0"/>
        <v>0</v>
      </c>
      <c r="N15" s="14">
        <f>L15+M15</f>
        <v>368904258</v>
      </c>
      <c r="P15" s="3" t="s">
        <v>12</v>
      </c>
      <c r="Q15" s="2">
        <v>17820</v>
      </c>
      <c r="R15" s="2">
        <v>0</v>
      </c>
      <c r="S15" s="2">
        <v>11791</v>
      </c>
      <c r="T15" s="2">
        <v>0</v>
      </c>
      <c r="U15" s="2">
        <v>6727</v>
      </c>
      <c r="V15" s="2">
        <v>0</v>
      </c>
      <c r="W15" s="2">
        <v>41077</v>
      </c>
      <c r="X15" s="2">
        <v>0</v>
      </c>
      <c r="Y15" s="2">
        <v>4575</v>
      </c>
      <c r="Z15" s="2">
        <v>0</v>
      </c>
      <c r="AA15" s="1">
        <f t="shared" ref="AA15:AB18" si="1">Q15+S15+U15+W15+Y15</f>
        <v>81990</v>
      </c>
      <c r="AB15" s="13">
        <f t="shared" si="1"/>
        <v>0</v>
      </c>
      <c r="AC15" s="14">
        <f>AA15+AB15</f>
        <v>81990</v>
      </c>
      <c r="AE15" s="3" t="s">
        <v>12</v>
      </c>
      <c r="AF15" s="2">
        <f t="shared" ref="AF15:AR18" si="2">IFERROR(B15/Q15, "N.A.")</f>
        <v>4713.3320987654315</v>
      </c>
      <c r="AG15" s="2" t="str">
        <f t="shared" si="2"/>
        <v>N.A.</v>
      </c>
      <c r="AH15" s="2">
        <f t="shared" si="2"/>
        <v>5530.5760325672145</v>
      </c>
      <c r="AI15" s="2" t="str">
        <f t="shared" si="2"/>
        <v>N.A.</v>
      </c>
      <c r="AJ15" s="2">
        <f t="shared" si="2"/>
        <v>7926.9704177196363</v>
      </c>
      <c r="AK15" s="2" t="str">
        <f t="shared" si="2"/>
        <v>N.A.</v>
      </c>
      <c r="AL15" s="2">
        <f t="shared" si="2"/>
        <v>4050.3670667283386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4499.3811196487377</v>
      </c>
      <c r="AQ15" s="16" t="str">
        <f t="shared" si="2"/>
        <v>N.A.</v>
      </c>
      <c r="AR15" s="14">
        <f t="shared" si="2"/>
        <v>4499.3811196487377</v>
      </c>
    </row>
    <row r="16" spans="1:44" ht="15" customHeight="1" thickBot="1" x14ac:dyDescent="0.3">
      <c r="A16" s="3" t="s">
        <v>13</v>
      </c>
      <c r="B16" s="2">
        <v>40049539</v>
      </c>
      <c r="C16" s="2">
        <v>1951770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40049539</v>
      </c>
      <c r="M16" s="13">
        <f t="shared" si="0"/>
        <v>1951770</v>
      </c>
      <c r="N16" s="14">
        <f>L16+M16</f>
        <v>42001309</v>
      </c>
      <c r="P16" s="3" t="s">
        <v>13</v>
      </c>
      <c r="Q16" s="2">
        <v>11804</v>
      </c>
      <c r="R16" s="2">
        <v>449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11804</v>
      </c>
      <c r="AB16" s="13">
        <f t="shared" si="1"/>
        <v>449</v>
      </c>
      <c r="AC16" s="14">
        <f>AA16+AB16</f>
        <v>12253</v>
      </c>
      <c r="AE16" s="3" t="s">
        <v>13</v>
      </c>
      <c r="AF16" s="2">
        <f t="shared" si="2"/>
        <v>3392.8786004744156</v>
      </c>
      <c r="AG16" s="2">
        <f t="shared" si="2"/>
        <v>4346.9265033407573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3392.8786004744156</v>
      </c>
      <c r="AQ16" s="16">
        <f t="shared" si="2"/>
        <v>4346.9265033407573</v>
      </c>
      <c r="AR16" s="14">
        <f t="shared" si="2"/>
        <v>3427.8388149840857</v>
      </c>
    </row>
    <row r="17" spans="1:44" ht="15" customHeight="1" thickBot="1" x14ac:dyDescent="0.3">
      <c r="A17" s="3" t="s">
        <v>14</v>
      </c>
      <c r="B17" s="2">
        <v>215058268.00000018</v>
      </c>
      <c r="C17" s="2">
        <v>982436520.99999905</v>
      </c>
      <c r="D17" s="2">
        <v>66551070.000000007</v>
      </c>
      <c r="E17" s="2">
        <v>21502899.999999996</v>
      </c>
      <c r="F17" s="2"/>
      <c r="G17" s="2">
        <v>44633060.000000007</v>
      </c>
      <c r="H17" s="2"/>
      <c r="I17" s="2">
        <v>56485049.999999978</v>
      </c>
      <c r="J17" s="2">
        <v>0</v>
      </c>
      <c r="K17" s="2"/>
      <c r="L17" s="1">
        <f t="shared" si="0"/>
        <v>281609338.00000018</v>
      </c>
      <c r="M17" s="13">
        <f t="shared" si="0"/>
        <v>1105057530.999999</v>
      </c>
      <c r="N17" s="14">
        <f>L17+M17</f>
        <v>1386666868.9999993</v>
      </c>
      <c r="P17" s="3" t="s">
        <v>14</v>
      </c>
      <c r="Q17" s="2">
        <v>42690</v>
      </c>
      <c r="R17" s="2">
        <v>166116</v>
      </c>
      <c r="S17" s="2">
        <v>10140</v>
      </c>
      <c r="T17" s="2">
        <v>2543</v>
      </c>
      <c r="U17" s="2">
        <v>0</v>
      </c>
      <c r="V17" s="2">
        <v>6586</v>
      </c>
      <c r="W17" s="2">
        <v>0</v>
      </c>
      <c r="X17" s="2">
        <v>9257</v>
      </c>
      <c r="Y17" s="2">
        <v>5209</v>
      </c>
      <c r="Z17" s="2">
        <v>0</v>
      </c>
      <c r="AA17" s="1">
        <f t="shared" si="1"/>
        <v>58039</v>
      </c>
      <c r="AB17" s="13">
        <f t="shared" si="1"/>
        <v>184502</v>
      </c>
      <c r="AC17" s="14">
        <f>AA17+AB17</f>
        <v>242541</v>
      </c>
      <c r="AE17" s="3" t="s">
        <v>14</v>
      </c>
      <c r="AF17" s="2">
        <f t="shared" si="2"/>
        <v>5037.6731787303861</v>
      </c>
      <c r="AG17" s="2">
        <f t="shared" si="2"/>
        <v>5914.1595090177889</v>
      </c>
      <c r="AH17" s="2">
        <f t="shared" si="2"/>
        <v>6563.2218934911252</v>
      </c>
      <c r="AI17" s="2">
        <f t="shared" si="2"/>
        <v>8455.7215886747927</v>
      </c>
      <c r="AJ17" s="2" t="str">
        <f t="shared" si="2"/>
        <v>N.A.</v>
      </c>
      <c r="AK17" s="2">
        <f t="shared" si="2"/>
        <v>6776.9602186456132</v>
      </c>
      <c r="AL17" s="2" t="str">
        <f t="shared" si="2"/>
        <v>N.A.</v>
      </c>
      <c r="AM17" s="2">
        <f t="shared" si="2"/>
        <v>6101.8742573187837</v>
      </c>
      <c r="AN17" s="2">
        <f t="shared" si="2"/>
        <v>0</v>
      </c>
      <c r="AO17" s="2" t="str">
        <f t="shared" si="2"/>
        <v>N.A.</v>
      </c>
      <c r="AP17" s="15">
        <f t="shared" si="2"/>
        <v>4852.0708144523542</v>
      </c>
      <c r="AQ17" s="16">
        <f t="shared" si="2"/>
        <v>5989.4067869182936</v>
      </c>
      <c r="AR17" s="14">
        <f t="shared" si="2"/>
        <v>5717.2472654107933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>
        <v>0</v>
      </c>
      <c r="H18" s="2">
        <v>148350</v>
      </c>
      <c r="I18" s="2"/>
      <c r="J18" s="2"/>
      <c r="K18" s="2"/>
      <c r="L18" s="1">
        <f t="shared" si="0"/>
        <v>148350</v>
      </c>
      <c r="M18" s="13">
        <f t="shared" si="0"/>
        <v>0</v>
      </c>
      <c r="N18" s="14">
        <f>L18+M18</f>
        <v>148350</v>
      </c>
      <c r="P18" s="3" t="s">
        <v>15</v>
      </c>
      <c r="Q18" s="2">
        <v>106</v>
      </c>
      <c r="R18" s="2">
        <v>0</v>
      </c>
      <c r="S18" s="2">
        <v>0</v>
      </c>
      <c r="T18" s="2">
        <v>0</v>
      </c>
      <c r="U18" s="2">
        <v>0</v>
      </c>
      <c r="V18" s="2">
        <v>113</v>
      </c>
      <c r="W18" s="2">
        <v>115</v>
      </c>
      <c r="X18" s="2">
        <v>0</v>
      </c>
      <c r="Y18" s="2">
        <v>0</v>
      </c>
      <c r="Z18" s="2">
        <v>0</v>
      </c>
      <c r="AA18" s="1">
        <f t="shared" si="1"/>
        <v>221</v>
      </c>
      <c r="AB18" s="13">
        <f t="shared" si="1"/>
        <v>113</v>
      </c>
      <c r="AC18" s="18">
        <f>AA18+AB18</f>
        <v>334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1290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671.26696832579182</v>
      </c>
      <c r="AQ18" s="16">
        <f t="shared" si="2"/>
        <v>0</v>
      </c>
      <c r="AR18" s="14">
        <f t="shared" si="2"/>
        <v>444.16167664670661</v>
      </c>
    </row>
    <row r="19" spans="1:44" ht="15" customHeight="1" thickBot="1" x14ac:dyDescent="0.3">
      <c r="A19" s="4" t="s">
        <v>16</v>
      </c>
      <c r="B19" s="2">
        <f t="shared" ref="B19:K19" si="3">SUM(B15:B18)</f>
        <v>339099385.00000018</v>
      </c>
      <c r="C19" s="2">
        <f t="shared" si="3"/>
        <v>984388290.99999905</v>
      </c>
      <c r="D19" s="2">
        <f t="shared" si="3"/>
        <v>131762092.00000003</v>
      </c>
      <c r="E19" s="2">
        <f t="shared" si="3"/>
        <v>21502899.999999996</v>
      </c>
      <c r="F19" s="2">
        <f t="shared" si="3"/>
        <v>53324729.999999993</v>
      </c>
      <c r="G19" s="2">
        <f t="shared" si="3"/>
        <v>44633060.000000007</v>
      </c>
      <c r="H19" s="2">
        <f t="shared" si="3"/>
        <v>166525277.99999997</v>
      </c>
      <c r="I19" s="2">
        <f t="shared" si="3"/>
        <v>56485049.999999978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690711485.00000024</v>
      </c>
      <c r="M19" s="13">
        <f t="shared" ref="M19" si="5">C19+E19+G19+I19+K19</f>
        <v>1107009300.999999</v>
      </c>
      <c r="N19" s="18">
        <f>L19+M19</f>
        <v>1797720785.9999993</v>
      </c>
      <c r="P19" s="4" t="s">
        <v>16</v>
      </c>
      <c r="Q19" s="2">
        <f t="shared" ref="Q19:Z19" si="6">SUM(Q15:Q18)</f>
        <v>72420</v>
      </c>
      <c r="R19" s="2">
        <f t="shared" si="6"/>
        <v>166565</v>
      </c>
      <c r="S19" s="2">
        <f t="shared" si="6"/>
        <v>21931</v>
      </c>
      <c r="T19" s="2">
        <f t="shared" si="6"/>
        <v>2543</v>
      </c>
      <c r="U19" s="2">
        <f t="shared" si="6"/>
        <v>6727</v>
      </c>
      <c r="V19" s="2">
        <f t="shared" si="6"/>
        <v>6699</v>
      </c>
      <c r="W19" s="2">
        <f t="shared" si="6"/>
        <v>41192</v>
      </c>
      <c r="X19" s="2">
        <f t="shared" si="6"/>
        <v>9257</v>
      </c>
      <c r="Y19" s="2">
        <f t="shared" si="6"/>
        <v>9784</v>
      </c>
      <c r="Z19" s="2">
        <f t="shared" si="6"/>
        <v>0</v>
      </c>
      <c r="AA19" s="1">
        <f t="shared" ref="AA19" si="7">Q19+S19+U19+W19+Y19</f>
        <v>152054</v>
      </c>
      <c r="AB19" s="13">
        <f t="shared" ref="AB19" si="8">R19+T19+V19+X19+Z19</f>
        <v>185064</v>
      </c>
      <c r="AC19" s="14">
        <f>AA19+AB19</f>
        <v>337118</v>
      </c>
      <c r="AE19" s="4" t="s">
        <v>16</v>
      </c>
      <c r="AF19" s="2">
        <f t="shared" ref="AF19:AO19" si="9">IFERROR(B19/Q19, "N.A.")</f>
        <v>4682.3996824081769</v>
      </c>
      <c r="AG19" s="2">
        <f t="shared" si="9"/>
        <v>5909.9348062317958</v>
      </c>
      <c r="AH19" s="2">
        <f t="shared" si="9"/>
        <v>6008.0293648260467</v>
      </c>
      <c r="AI19" s="2">
        <f t="shared" si="9"/>
        <v>8455.7215886747927</v>
      </c>
      <c r="AJ19" s="2">
        <f t="shared" si="9"/>
        <v>7926.9704177196363</v>
      </c>
      <c r="AK19" s="2">
        <f t="shared" si="9"/>
        <v>6662.6451709210342</v>
      </c>
      <c r="AL19" s="2">
        <f t="shared" si="9"/>
        <v>4042.6606622645168</v>
      </c>
      <c r="AM19" s="2">
        <f t="shared" si="9"/>
        <v>6101.8742573187837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4542.5407092217256</v>
      </c>
      <c r="AQ19" s="16">
        <f t="shared" ref="AQ19" si="11">IFERROR(M19/AB19, "N.A.")</f>
        <v>5981.7646922145805</v>
      </c>
      <c r="AR19" s="14">
        <f t="shared" ref="AR19" si="12">IFERROR(N19/AC19, "N.A.")</f>
        <v>5332.6158377778684</v>
      </c>
    </row>
    <row r="20" spans="1:44" ht="15" customHeight="1" thickBot="1" x14ac:dyDescent="0.3">
      <c r="A20" s="5" t="s">
        <v>0</v>
      </c>
      <c r="B20" s="48">
        <f>B19+C19</f>
        <v>1323487675.9999993</v>
      </c>
      <c r="C20" s="49"/>
      <c r="D20" s="48">
        <f>D19+E19</f>
        <v>153264992.00000003</v>
      </c>
      <c r="E20" s="49"/>
      <c r="F20" s="48">
        <f>F19+G19</f>
        <v>97957790</v>
      </c>
      <c r="G20" s="49"/>
      <c r="H20" s="48">
        <f>H19+I19</f>
        <v>223010327.99999994</v>
      </c>
      <c r="I20" s="49"/>
      <c r="J20" s="48">
        <f>J19+K19</f>
        <v>0</v>
      </c>
      <c r="K20" s="49"/>
      <c r="L20" s="48">
        <f>L19+M19</f>
        <v>1797720785.9999993</v>
      </c>
      <c r="M20" s="50"/>
      <c r="N20" s="19">
        <f>B20+D20+F20+H20+J20</f>
        <v>1797720785.9999993</v>
      </c>
      <c r="P20" s="5" t="s">
        <v>0</v>
      </c>
      <c r="Q20" s="48">
        <f>Q19+R19</f>
        <v>238985</v>
      </c>
      <c r="R20" s="49"/>
      <c r="S20" s="48">
        <f>S19+T19</f>
        <v>24474</v>
      </c>
      <c r="T20" s="49"/>
      <c r="U20" s="48">
        <f>U19+V19</f>
        <v>13426</v>
      </c>
      <c r="V20" s="49"/>
      <c r="W20" s="48">
        <f>W19+X19</f>
        <v>50449</v>
      </c>
      <c r="X20" s="49"/>
      <c r="Y20" s="48">
        <f>Y19+Z19</f>
        <v>9784</v>
      </c>
      <c r="Z20" s="49"/>
      <c r="AA20" s="48">
        <f>AA19+AB19</f>
        <v>337118</v>
      </c>
      <c r="AB20" s="49"/>
      <c r="AC20" s="20">
        <f>Q20+S20+U20+W20+Y20</f>
        <v>337118</v>
      </c>
      <c r="AE20" s="5" t="s">
        <v>0</v>
      </c>
      <c r="AF20" s="28">
        <f>IFERROR(B20/Q20,"N.A.")</f>
        <v>5537.952909178397</v>
      </c>
      <c r="AG20" s="29"/>
      <c r="AH20" s="28">
        <f>IFERROR(D20/S20,"N.A.")</f>
        <v>6262.3597286916738</v>
      </c>
      <c r="AI20" s="29"/>
      <c r="AJ20" s="28">
        <f>IFERROR(F20/U20,"N.A.")</f>
        <v>7296.1261730969763</v>
      </c>
      <c r="AK20" s="29"/>
      <c r="AL20" s="28">
        <f>IFERROR(H20/W20,"N.A.")</f>
        <v>4420.5103768161898</v>
      </c>
      <c r="AM20" s="29"/>
      <c r="AN20" s="28">
        <f>IFERROR(J20/Y20,"N.A.")</f>
        <v>0</v>
      </c>
      <c r="AO20" s="29"/>
      <c r="AP20" s="28">
        <f>IFERROR(L20/AA20,"N.A.")</f>
        <v>5332.6158377778684</v>
      </c>
      <c r="AQ20" s="29"/>
      <c r="AR20" s="17">
        <f>IFERROR(N20/AC20, "N.A.")</f>
        <v>5332.6158377778684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73096719.999999985</v>
      </c>
      <c r="C27" s="2"/>
      <c r="D27" s="2">
        <v>61061182</v>
      </c>
      <c r="E27" s="2"/>
      <c r="F27" s="2">
        <v>44827629.999999993</v>
      </c>
      <c r="G27" s="2"/>
      <c r="H27" s="2">
        <v>111680422.99999996</v>
      </c>
      <c r="I27" s="2"/>
      <c r="J27" s="2">
        <v>0</v>
      </c>
      <c r="K27" s="2"/>
      <c r="L27" s="1">
        <f t="shared" ref="L27:M30" si="13">B27+D27+F27+H27+J27</f>
        <v>290665954.99999994</v>
      </c>
      <c r="M27" s="13">
        <f t="shared" si="13"/>
        <v>0</v>
      </c>
      <c r="N27" s="14">
        <f>L27+M27</f>
        <v>290665954.99999994</v>
      </c>
      <c r="P27" s="3" t="s">
        <v>12</v>
      </c>
      <c r="Q27" s="2">
        <v>14732</v>
      </c>
      <c r="R27" s="2">
        <v>0</v>
      </c>
      <c r="S27" s="2">
        <v>11058</v>
      </c>
      <c r="T27" s="2">
        <v>0</v>
      </c>
      <c r="U27" s="2">
        <v>5560</v>
      </c>
      <c r="V27" s="2">
        <v>0</v>
      </c>
      <c r="W27" s="2">
        <v>22536</v>
      </c>
      <c r="X27" s="2">
        <v>0</v>
      </c>
      <c r="Y27" s="2">
        <v>1410</v>
      </c>
      <c r="Z27" s="2">
        <v>0</v>
      </c>
      <c r="AA27" s="1">
        <f t="shared" ref="AA27:AB30" si="14">Q27+S27+U27+W27+Y27</f>
        <v>55296</v>
      </c>
      <c r="AB27" s="13">
        <f t="shared" si="14"/>
        <v>0</v>
      </c>
      <c r="AC27" s="14">
        <f>AA27+AB27</f>
        <v>55296</v>
      </c>
      <c r="AE27" s="3" t="s">
        <v>12</v>
      </c>
      <c r="AF27" s="2">
        <f t="shared" ref="AF27:AR30" si="15">IFERROR(B27/Q27, "N.A.")</f>
        <v>4961.7648655986959</v>
      </c>
      <c r="AG27" s="2" t="str">
        <f t="shared" si="15"/>
        <v>N.A.</v>
      </c>
      <c r="AH27" s="2">
        <f t="shared" si="15"/>
        <v>5521.9010671007418</v>
      </c>
      <c r="AI27" s="2" t="str">
        <f t="shared" si="15"/>
        <v>N.A.</v>
      </c>
      <c r="AJ27" s="2">
        <f t="shared" si="15"/>
        <v>8062.5233812949627</v>
      </c>
      <c r="AK27" s="2" t="str">
        <f t="shared" si="15"/>
        <v>N.A.</v>
      </c>
      <c r="AL27" s="2">
        <f t="shared" si="15"/>
        <v>4955.6453230386915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5256.5457718460639</v>
      </c>
      <c r="AQ27" s="16" t="str">
        <f t="shared" si="15"/>
        <v>N.A.</v>
      </c>
      <c r="AR27" s="14">
        <f t="shared" si="15"/>
        <v>5256.5457718460639</v>
      </c>
    </row>
    <row r="28" spans="1:44" ht="15" customHeight="1" thickBot="1" x14ac:dyDescent="0.3">
      <c r="A28" s="3" t="s">
        <v>13</v>
      </c>
      <c r="B28" s="2">
        <v>3915870</v>
      </c>
      <c r="C28" s="2">
        <v>728850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3915870</v>
      </c>
      <c r="M28" s="13">
        <f t="shared" si="13"/>
        <v>728850</v>
      </c>
      <c r="N28" s="14">
        <f>L28+M28</f>
        <v>4644720</v>
      </c>
      <c r="P28" s="3" t="s">
        <v>13</v>
      </c>
      <c r="Q28" s="2">
        <v>654</v>
      </c>
      <c r="R28" s="2">
        <v>113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654</v>
      </c>
      <c r="AB28" s="13">
        <f t="shared" si="14"/>
        <v>113</v>
      </c>
      <c r="AC28" s="14">
        <f>AA28+AB28</f>
        <v>767</v>
      </c>
      <c r="AE28" s="3" t="s">
        <v>13</v>
      </c>
      <c r="AF28" s="2">
        <f t="shared" si="15"/>
        <v>5987.5688073394494</v>
      </c>
      <c r="AG28" s="2">
        <f t="shared" si="15"/>
        <v>6450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5987.5688073394494</v>
      </c>
      <c r="AQ28" s="16">
        <f t="shared" si="15"/>
        <v>6450</v>
      </c>
      <c r="AR28" s="14">
        <f t="shared" si="15"/>
        <v>6055.6975228161673</v>
      </c>
    </row>
    <row r="29" spans="1:44" ht="15" customHeight="1" thickBot="1" x14ac:dyDescent="0.3">
      <c r="A29" s="3" t="s">
        <v>14</v>
      </c>
      <c r="B29" s="2">
        <v>141155721.00000012</v>
      </c>
      <c r="C29" s="2">
        <v>627275742</v>
      </c>
      <c r="D29" s="2">
        <v>56930777.999999993</v>
      </c>
      <c r="E29" s="2">
        <v>18931640.000000004</v>
      </c>
      <c r="F29" s="2"/>
      <c r="G29" s="2">
        <v>35610360.000000007</v>
      </c>
      <c r="H29" s="2"/>
      <c r="I29" s="2">
        <v>45510150</v>
      </c>
      <c r="J29" s="2">
        <v>0</v>
      </c>
      <c r="K29" s="2"/>
      <c r="L29" s="1">
        <f t="shared" si="13"/>
        <v>198086499.00000012</v>
      </c>
      <c r="M29" s="13">
        <f t="shared" si="13"/>
        <v>727327892</v>
      </c>
      <c r="N29" s="14">
        <f>L29+M29</f>
        <v>925414391.00000012</v>
      </c>
      <c r="P29" s="3" t="s">
        <v>14</v>
      </c>
      <c r="Q29" s="2">
        <v>26135</v>
      </c>
      <c r="R29" s="2">
        <v>102665</v>
      </c>
      <c r="S29" s="2">
        <v>7658</v>
      </c>
      <c r="T29" s="2">
        <v>1648</v>
      </c>
      <c r="U29" s="2">
        <v>0</v>
      </c>
      <c r="V29" s="2">
        <v>4627</v>
      </c>
      <c r="W29" s="2">
        <v>0</v>
      </c>
      <c r="X29" s="2">
        <v>6864</v>
      </c>
      <c r="Y29" s="2">
        <v>1986</v>
      </c>
      <c r="Z29" s="2">
        <v>0</v>
      </c>
      <c r="AA29" s="1">
        <f t="shared" si="14"/>
        <v>35779</v>
      </c>
      <c r="AB29" s="13">
        <f t="shared" si="14"/>
        <v>115804</v>
      </c>
      <c r="AC29" s="14">
        <f>AA29+AB29</f>
        <v>151583</v>
      </c>
      <c r="AE29" s="3" t="s">
        <v>14</v>
      </c>
      <c r="AF29" s="2">
        <f t="shared" si="15"/>
        <v>5401.0224220394157</v>
      </c>
      <c r="AG29" s="2">
        <f t="shared" si="15"/>
        <v>6109.9278429844644</v>
      </c>
      <c r="AH29" s="2">
        <f t="shared" si="15"/>
        <v>7434.1574823713754</v>
      </c>
      <c r="AI29" s="2">
        <f t="shared" si="15"/>
        <v>11487.645631067964</v>
      </c>
      <c r="AJ29" s="2" t="str">
        <f t="shared" si="15"/>
        <v>N.A.</v>
      </c>
      <c r="AK29" s="2">
        <f t="shared" si="15"/>
        <v>7696.2092068294805</v>
      </c>
      <c r="AL29" s="2" t="str">
        <f t="shared" si="15"/>
        <v>N.A.</v>
      </c>
      <c r="AM29" s="2">
        <f t="shared" si="15"/>
        <v>6630.2666083916083</v>
      </c>
      <c r="AN29" s="2">
        <f t="shared" si="15"/>
        <v>0</v>
      </c>
      <c r="AO29" s="2" t="str">
        <f t="shared" si="15"/>
        <v>N.A.</v>
      </c>
      <c r="AP29" s="15">
        <f t="shared" si="15"/>
        <v>5536.3900332597368</v>
      </c>
      <c r="AQ29" s="16">
        <f t="shared" si="15"/>
        <v>6280.6802182998863</v>
      </c>
      <c r="AR29" s="14">
        <f t="shared" si="15"/>
        <v>6105.0011610800693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>
        <v>0</v>
      </c>
      <c r="H30" s="2">
        <v>148350</v>
      </c>
      <c r="I30" s="2"/>
      <c r="J30" s="2"/>
      <c r="K30" s="2"/>
      <c r="L30" s="1">
        <f t="shared" si="13"/>
        <v>148350</v>
      </c>
      <c r="M30" s="13">
        <f t="shared" si="13"/>
        <v>0</v>
      </c>
      <c r="N30" s="14">
        <f>L30+M30</f>
        <v>148350</v>
      </c>
      <c r="P30" s="3" t="s">
        <v>15</v>
      </c>
      <c r="Q30" s="2">
        <v>106</v>
      </c>
      <c r="R30" s="2">
        <v>0</v>
      </c>
      <c r="S30" s="2">
        <v>0</v>
      </c>
      <c r="T30" s="2">
        <v>0</v>
      </c>
      <c r="U30" s="2">
        <v>0</v>
      </c>
      <c r="V30" s="2">
        <v>113</v>
      </c>
      <c r="W30" s="2">
        <v>115</v>
      </c>
      <c r="X30" s="2">
        <v>0</v>
      </c>
      <c r="Y30" s="2">
        <v>0</v>
      </c>
      <c r="Z30" s="2">
        <v>0</v>
      </c>
      <c r="AA30" s="1">
        <f t="shared" si="14"/>
        <v>221</v>
      </c>
      <c r="AB30" s="13">
        <f t="shared" si="14"/>
        <v>113</v>
      </c>
      <c r="AC30" s="18">
        <f>AA30+AB30</f>
        <v>334</v>
      </c>
      <c r="AE30" s="3" t="s">
        <v>15</v>
      </c>
      <c r="AF30" s="2">
        <f t="shared" si="15"/>
        <v>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1290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671.26696832579182</v>
      </c>
      <c r="AQ30" s="16">
        <f t="shared" si="15"/>
        <v>0</v>
      </c>
      <c r="AR30" s="14">
        <f t="shared" si="15"/>
        <v>444.16167664670661</v>
      </c>
    </row>
    <row r="31" spans="1:44" ht="15" customHeight="1" thickBot="1" x14ac:dyDescent="0.3">
      <c r="A31" s="4" t="s">
        <v>16</v>
      </c>
      <c r="B31" s="2">
        <f t="shared" ref="B31:K31" si="16">SUM(B27:B30)</f>
        <v>218168311.00000012</v>
      </c>
      <c r="C31" s="2">
        <f t="shared" si="16"/>
        <v>628004592</v>
      </c>
      <c r="D31" s="2">
        <f t="shared" si="16"/>
        <v>117991960</v>
      </c>
      <c r="E31" s="2">
        <f t="shared" si="16"/>
        <v>18931640.000000004</v>
      </c>
      <c r="F31" s="2">
        <f t="shared" si="16"/>
        <v>44827629.999999993</v>
      </c>
      <c r="G31" s="2">
        <f t="shared" si="16"/>
        <v>35610360.000000007</v>
      </c>
      <c r="H31" s="2">
        <f t="shared" si="16"/>
        <v>111828772.99999996</v>
      </c>
      <c r="I31" s="2">
        <f t="shared" si="16"/>
        <v>45510150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492816674.00000006</v>
      </c>
      <c r="M31" s="13">
        <f t="shared" ref="M31" si="18">C31+E31+G31+I31+K31</f>
        <v>728056742</v>
      </c>
      <c r="N31" s="18">
        <f>L31+M31</f>
        <v>1220873416</v>
      </c>
      <c r="P31" s="4" t="s">
        <v>16</v>
      </c>
      <c r="Q31" s="2">
        <f t="shared" ref="Q31:Z31" si="19">SUM(Q27:Q30)</f>
        <v>41627</v>
      </c>
      <c r="R31" s="2">
        <f t="shared" si="19"/>
        <v>102778</v>
      </c>
      <c r="S31" s="2">
        <f t="shared" si="19"/>
        <v>18716</v>
      </c>
      <c r="T31" s="2">
        <f t="shared" si="19"/>
        <v>1648</v>
      </c>
      <c r="U31" s="2">
        <f t="shared" si="19"/>
        <v>5560</v>
      </c>
      <c r="V31" s="2">
        <f t="shared" si="19"/>
        <v>4740</v>
      </c>
      <c r="W31" s="2">
        <f t="shared" si="19"/>
        <v>22651</v>
      </c>
      <c r="X31" s="2">
        <f t="shared" si="19"/>
        <v>6864</v>
      </c>
      <c r="Y31" s="2">
        <f t="shared" si="19"/>
        <v>3396</v>
      </c>
      <c r="Z31" s="2">
        <f t="shared" si="19"/>
        <v>0</v>
      </c>
      <c r="AA31" s="1">
        <f t="shared" ref="AA31" si="20">Q31+S31+U31+W31+Y31</f>
        <v>91950</v>
      </c>
      <c r="AB31" s="13">
        <f t="shared" ref="AB31" si="21">R31+T31+V31+X31+Z31</f>
        <v>116030</v>
      </c>
      <c r="AC31" s="14">
        <f>AA31+AB31</f>
        <v>207980</v>
      </c>
      <c r="AE31" s="4" t="s">
        <v>16</v>
      </c>
      <c r="AF31" s="2">
        <f t="shared" ref="AF31:AO31" si="22">IFERROR(B31/Q31, "N.A.")</f>
        <v>5241.0289235352084</v>
      </c>
      <c r="AG31" s="2">
        <f t="shared" si="22"/>
        <v>6110.3017377259721</v>
      </c>
      <c r="AH31" s="2">
        <f t="shared" si="22"/>
        <v>6304.3363966659545</v>
      </c>
      <c r="AI31" s="2">
        <f t="shared" si="22"/>
        <v>11487.645631067964</v>
      </c>
      <c r="AJ31" s="2">
        <f t="shared" si="22"/>
        <v>8062.5233812949627</v>
      </c>
      <c r="AK31" s="2">
        <f t="shared" si="22"/>
        <v>7512.7341772151913</v>
      </c>
      <c r="AL31" s="2">
        <f t="shared" si="22"/>
        <v>4937.0347004547239</v>
      </c>
      <c r="AM31" s="2">
        <f t="shared" si="22"/>
        <v>6630.2666083916083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5359.6158129418172</v>
      </c>
      <c r="AQ31" s="16">
        <f t="shared" ref="AQ31" si="24">IFERROR(M31/AB31, "N.A.")</f>
        <v>6274.7284495389122</v>
      </c>
      <c r="AR31" s="14">
        <f t="shared" ref="AR31" si="25">IFERROR(N31/AC31, "N.A.")</f>
        <v>5870.1481680930856</v>
      </c>
    </row>
    <row r="32" spans="1:44" ht="15" customHeight="1" thickBot="1" x14ac:dyDescent="0.3">
      <c r="A32" s="5" t="s">
        <v>0</v>
      </c>
      <c r="B32" s="48">
        <f>B31+C31</f>
        <v>846172903.00000012</v>
      </c>
      <c r="C32" s="49"/>
      <c r="D32" s="48">
        <f>D31+E31</f>
        <v>136923600</v>
      </c>
      <c r="E32" s="49"/>
      <c r="F32" s="48">
        <f>F31+G31</f>
        <v>80437990</v>
      </c>
      <c r="G32" s="49"/>
      <c r="H32" s="48">
        <f>H31+I31</f>
        <v>157338922.99999994</v>
      </c>
      <c r="I32" s="49"/>
      <c r="J32" s="48">
        <f>J31+K31</f>
        <v>0</v>
      </c>
      <c r="K32" s="49"/>
      <c r="L32" s="48">
        <f>L31+M31</f>
        <v>1220873416</v>
      </c>
      <c r="M32" s="50"/>
      <c r="N32" s="19">
        <f>B32+D32+F32+H32+J32</f>
        <v>1220873416</v>
      </c>
      <c r="P32" s="5" t="s">
        <v>0</v>
      </c>
      <c r="Q32" s="48">
        <f>Q31+R31</f>
        <v>144405</v>
      </c>
      <c r="R32" s="49"/>
      <c r="S32" s="48">
        <f>S31+T31</f>
        <v>20364</v>
      </c>
      <c r="T32" s="49"/>
      <c r="U32" s="48">
        <f>U31+V31</f>
        <v>10300</v>
      </c>
      <c r="V32" s="49"/>
      <c r="W32" s="48">
        <f>W31+X31</f>
        <v>29515</v>
      </c>
      <c r="X32" s="49"/>
      <c r="Y32" s="48">
        <f>Y31+Z31</f>
        <v>3396</v>
      </c>
      <c r="Z32" s="49"/>
      <c r="AA32" s="48">
        <f>AA31+AB31</f>
        <v>207980</v>
      </c>
      <c r="AB32" s="49"/>
      <c r="AC32" s="20">
        <f>Q32+S32+U32+W32+Y32</f>
        <v>207980</v>
      </c>
      <c r="AE32" s="5" t="s">
        <v>0</v>
      </c>
      <c r="AF32" s="28">
        <f>IFERROR(B32/Q32,"N.A.")</f>
        <v>5859.7202520688352</v>
      </c>
      <c r="AG32" s="29"/>
      <c r="AH32" s="28">
        <f>IFERROR(D32/S32,"N.A.")</f>
        <v>6723.8067177371831</v>
      </c>
      <c r="AI32" s="29"/>
      <c r="AJ32" s="28">
        <f>IFERROR(F32/U32,"N.A.")</f>
        <v>7809.5135922330101</v>
      </c>
      <c r="AK32" s="29"/>
      <c r="AL32" s="28">
        <f>IFERROR(H32/W32,"N.A.")</f>
        <v>5330.8122310689459</v>
      </c>
      <c r="AM32" s="29"/>
      <c r="AN32" s="28">
        <f>IFERROR(J32/Y32,"N.A.")</f>
        <v>0</v>
      </c>
      <c r="AO32" s="29"/>
      <c r="AP32" s="28">
        <f>IFERROR(L32/AA32,"N.A.")</f>
        <v>5870.1481680930856</v>
      </c>
      <c r="AQ32" s="29"/>
      <c r="AR32" s="17">
        <f>IFERROR(N32/AC32, "N.A.")</f>
        <v>5870.1481680930856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10894858.000000002</v>
      </c>
      <c r="C39" s="2"/>
      <c r="D39" s="2">
        <v>4149840</v>
      </c>
      <c r="E39" s="2"/>
      <c r="F39" s="2">
        <v>8497100</v>
      </c>
      <c r="G39" s="2"/>
      <c r="H39" s="2">
        <v>54696505</v>
      </c>
      <c r="I39" s="2"/>
      <c r="J39" s="2">
        <v>0</v>
      </c>
      <c r="K39" s="2"/>
      <c r="L39" s="1">
        <f t="shared" ref="L39:M42" si="26">B39+D39+F39+H39+J39</f>
        <v>78238303</v>
      </c>
      <c r="M39" s="13">
        <f t="shared" si="26"/>
        <v>0</v>
      </c>
      <c r="N39" s="14">
        <f>L39+M39</f>
        <v>78238303</v>
      </c>
      <c r="P39" s="3" t="s">
        <v>12</v>
      </c>
      <c r="Q39" s="2">
        <v>3088</v>
      </c>
      <c r="R39" s="2">
        <v>0</v>
      </c>
      <c r="S39" s="2">
        <v>733</v>
      </c>
      <c r="T39" s="2">
        <v>0</v>
      </c>
      <c r="U39" s="2">
        <v>1167</v>
      </c>
      <c r="V39" s="2">
        <v>0</v>
      </c>
      <c r="W39" s="2">
        <v>18541</v>
      </c>
      <c r="X39" s="2">
        <v>0</v>
      </c>
      <c r="Y39" s="2">
        <v>3165</v>
      </c>
      <c r="Z39" s="2">
        <v>0</v>
      </c>
      <c r="AA39" s="1">
        <f t="shared" ref="AA39:AB42" si="27">Q39+S39+U39+W39+Y39</f>
        <v>26694</v>
      </c>
      <c r="AB39" s="13">
        <f t="shared" si="27"/>
        <v>0</v>
      </c>
      <c r="AC39" s="14">
        <f>AA39+AB39</f>
        <v>26694</v>
      </c>
      <c r="AE39" s="3" t="s">
        <v>12</v>
      </c>
      <c r="AF39" s="2">
        <f t="shared" ref="AF39:AR42" si="28">IFERROR(B39/Q39, "N.A.")</f>
        <v>3528.1275906735759</v>
      </c>
      <c r="AG39" s="2" t="str">
        <f t="shared" si="28"/>
        <v>N.A.</v>
      </c>
      <c r="AH39" s="2">
        <f t="shared" si="28"/>
        <v>5661.4461118690315</v>
      </c>
      <c r="AI39" s="2" t="str">
        <f t="shared" si="28"/>
        <v>N.A.</v>
      </c>
      <c r="AJ39" s="2">
        <f t="shared" si="28"/>
        <v>7281.14824335904</v>
      </c>
      <c r="AK39" s="2" t="str">
        <f t="shared" si="28"/>
        <v>N.A.</v>
      </c>
      <c r="AL39" s="2">
        <f t="shared" si="28"/>
        <v>2950.0299336605362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2930.9321570390348</v>
      </c>
      <c r="AQ39" s="16" t="str">
        <f t="shared" si="28"/>
        <v>N.A.</v>
      </c>
      <c r="AR39" s="14">
        <f t="shared" si="28"/>
        <v>2930.9321570390348</v>
      </c>
    </row>
    <row r="40" spans="1:44" ht="15" customHeight="1" thickBot="1" x14ac:dyDescent="0.3">
      <c r="A40" s="3" t="s">
        <v>13</v>
      </c>
      <c r="B40" s="2">
        <v>36133669</v>
      </c>
      <c r="C40" s="2">
        <v>1222920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36133669</v>
      </c>
      <c r="M40" s="13">
        <f t="shared" si="26"/>
        <v>1222920</v>
      </c>
      <c r="N40" s="14">
        <f>L40+M40</f>
        <v>37356589</v>
      </c>
      <c r="P40" s="3" t="s">
        <v>13</v>
      </c>
      <c r="Q40" s="2">
        <v>11150</v>
      </c>
      <c r="R40" s="2">
        <v>336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11150</v>
      </c>
      <c r="AB40" s="13">
        <f t="shared" si="27"/>
        <v>336</v>
      </c>
      <c r="AC40" s="14">
        <f>AA40+AB40</f>
        <v>11486</v>
      </c>
      <c r="AE40" s="3" t="s">
        <v>13</v>
      </c>
      <c r="AF40" s="2">
        <f t="shared" si="28"/>
        <v>3240.6878026905829</v>
      </c>
      <c r="AG40" s="2">
        <f t="shared" si="28"/>
        <v>3639.6428571428573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3240.6878026905829</v>
      </c>
      <c r="AQ40" s="16">
        <f t="shared" si="28"/>
        <v>3639.6428571428573</v>
      </c>
      <c r="AR40" s="14">
        <f t="shared" si="28"/>
        <v>3252.3584363573045</v>
      </c>
    </row>
    <row r="41" spans="1:44" ht="15" customHeight="1" thickBot="1" x14ac:dyDescent="0.3">
      <c r="A41" s="3" t="s">
        <v>14</v>
      </c>
      <c r="B41" s="2">
        <v>73902546.99999997</v>
      </c>
      <c r="C41" s="2">
        <v>355160778.99999988</v>
      </c>
      <c r="D41" s="2">
        <v>9620292</v>
      </c>
      <c r="E41" s="2">
        <v>2571260</v>
      </c>
      <c r="F41" s="2"/>
      <c r="G41" s="2">
        <v>9022699.9999999981</v>
      </c>
      <c r="H41" s="2"/>
      <c r="I41" s="2">
        <v>10974899.999999998</v>
      </c>
      <c r="J41" s="2">
        <v>0</v>
      </c>
      <c r="K41" s="2"/>
      <c r="L41" s="1">
        <f t="shared" si="26"/>
        <v>83522838.99999997</v>
      </c>
      <c r="M41" s="13">
        <f t="shared" si="26"/>
        <v>377729638.99999988</v>
      </c>
      <c r="N41" s="14">
        <f>L41+M41</f>
        <v>461252477.99999988</v>
      </c>
      <c r="P41" s="3" t="s">
        <v>14</v>
      </c>
      <c r="Q41" s="2">
        <v>16555</v>
      </c>
      <c r="R41" s="2">
        <v>63451</v>
      </c>
      <c r="S41" s="2">
        <v>2482</v>
      </c>
      <c r="T41" s="2">
        <v>895</v>
      </c>
      <c r="U41" s="2">
        <v>0</v>
      </c>
      <c r="V41" s="2">
        <v>1959</v>
      </c>
      <c r="W41" s="2">
        <v>0</v>
      </c>
      <c r="X41" s="2">
        <v>2393</v>
      </c>
      <c r="Y41" s="2">
        <v>3223</v>
      </c>
      <c r="Z41" s="2">
        <v>0</v>
      </c>
      <c r="AA41" s="1">
        <f t="shared" si="27"/>
        <v>22260</v>
      </c>
      <c r="AB41" s="13">
        <f t="shared" si="27"/>
        <v>68698</v>
      </c>
      <c r="AC41" s="14">
        <f>AA41+AB41</f>
        <v>90958</v>
      </c>
      <c r="AE41" s="3" t="s">
        <v>14</v>
      </c>
      <c r="AF41" s="2">
        <f t="shared" si="28"/>
        <v>4464.0620356387781</v>
      </c>
      <c r="AG41" s="2">
        <f t="shared" si="28"/>
        <v>5597.4023892452424</v>
      </c>
      <c r="AH41" s="2">
        <f t="shared" si="28"/>
        <v>3876.0241740531828</v>
      </c>
      <c r="AI41" s="2">
        <f t="shared" si="28"/>
        <v>2872.9162011173185</v>
      </c>
      <c r="AJ41" s="2" t="str">
        <f t="shared" si="28"/>
        <v>N.A.</v>
      </c>
      <c r="AK41" s="2">
        <f t="shared" si="28"/>
        <v>4605.7682491066862</v>
      </c>
      <c r="AL41" s="2" t="str">
        <f t="shared" si="28"/>
        <v>N.A.</v>
      </c>
      <c r="AM41" s="2">
        <f t="shared" si="28"/>
        <v>4586.2515670706216</v>
      </c>
      <c r="AN41" s="2">
        <f t="shared" si="28"/>
        <v>0</v>
      </c>
      <c r="AO41" s="2" t="str">
        <f t="shared" si="28"/>
        <v>N.A.</v>
      </c>
      <c r="AP41" s="15">
        <f t="shared" si="28"/>
        <v>3752.1491015274019</v>
      </c>
      <c r="AQ41" s="16">
        <f t="shared" si="28"/>
        <v>5498.4080904829816</v>
      </c>
      <c r="AR41" s="14">
        <f t="shared" si="28"/>
        <v>5071.0490336199109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120931073.99999997</v>
      </c>
      <c r="C43" s="2">
        <f t="shared" si="29"/>
        <v>356383698.99999988</v>
      </c>
      <c r="D43" s="2">
        <f t="shared" si="29"/>
        <v>13770132</v>
      </c>
      <c r="E43" s="2">
        <f t="shared" si="29"/>
        <v>2571260</v>
      </c>
      <c r="F43" s="2">
        <f t="shared" si="29"/>
        <v>8497100</v>
      </c>
      <c r="G43" s="2">
        <f t="shared" si="29"/>
        <v>9022699.9999999981</v>
      </c>
      <c r="H43" s="2">
        <f t="shared" si="29"/>
        <v>54696505</v>
      </c>
      <c r="I43" s="2">
        <f t="shared" si="29"/>
        <v>10974899.999999998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197894810.99999997</v>
      </c>
      <c r="M43" s="13">
        <f t="shared" ref="M43" si="31">C43+E43+G43+I43+K43</f>
        <v>378952558.99999988</v>
      </c>
      <c r="N43" s="18">
        <f>L43+M43</f>
        <v>576847369.99999988</v>
      </c>
      <c r="P43" s="4" t="s">
        <v>16</v>
      </c>
      <c r="Q43" s="2">
        <f t="shared" ref="Q43:Z43" si="32">SUM(Q39:Q42)</f>
        <v>30793</v>
      </c>
      <c r="R43" s="2">
        <f t="shared" si="32"/>
        <v>63787</v>
      </c>
      <c r="S43" s="2">
        <f t="shared" si="32"/>
        <v>3215</v>
      </c>
      <c r="T43" s="2">
        <f t="shared" si="32"/>
        <v>895</v>
      </c>
      <c r="U43" s="2">
        <f t="shared" si="32"/>
        <v>1167</v>
      </c>
      <c r="V43" s="2">
        <f t="shared" si="32"/>
        <v>1959</v>
      </c>
      <c r="W43" s="2">
        <f t="shared" si="32"/>
        <v>18541</v>
      </c>
      <c r="X43" s="2">
        <f t="shared" si="32"/>
        <v>2393</v>
      </c>
      <c r="Y43" s="2">
        <f t="shared" si="32"/>
        <v>6388</v>
      </c>
      <c r="Z43" s="2">
        <f t="shared" si="32"/>
        <v>0</v>
      </c>
      <c r="AA43" s="1">
        <f t="shared" ref="AA43" si="33">Q43+S43+U43+W43+Y43</f>
        <v>60104</v>
      </c>
      <c r="AB43" s="13">
        <f t="shared" ref="AB43" si="34">R43+T43+V43+X43+Z43</f>
        <v>69034</v>
      </c>
      <c r="AC43" s="18">
        <f>AA43+AB43</f>
        <v>129138</v>
      </c>
      <c r="AE43" s="4" t="s">
        <v>16</v>
      </c>
      <c r="AF43" s="2">
        <f t="shared" ref="AF43:AO43" si="35">IFERROR(B43/Q43, "N.A.")</f>
        <v>3927.2261228201205</v>
      </c>
      <c r="AG43" s="2">
        <f t="shared" si="35"/>
        <v>5587.0898302161868</v>
      </c>
      <c r="AH43" s="2">
        <f t="shared" si="35"/>
        <v>4283.0892690513219</v>
      </c>
      <c r="AI43" s="2">
        <f t="shared" si="35"/>
        <v>2872.9162011173185</v>
      </c>
      <c r="AJ43" s="2">
        <f t="shared" si="35"/>
        <v>7281.14824335904</v>
      </c>
      <c r="AK43" s="2">
        <f t="shared" si="35"/>
        <v>4605.7682491066862</v>
      </c>
      <c r="AL43" s="2">
        <f t="shared" si="35"/>
        <v>2950.0299336605362</v>
      </c>
      <c r="AM43" s="2">
        <f t="shared" si="35"/>
        <v>4586.2515670706216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3292.5397810461859</v>
      </c>
      <c r="AQ43" s="16">
        <f t="shared" ref="AQ43" si="37">IFERROR(M43/AB43, "N.A.")</f>
        <v>5489.361169858329</v>
      </c>
      <c r="AR43" s="14">
        <f t="shared" ref="AR43" si="38">IFERROR(N43/AC43, "N.A.")</f>
        <v>4466.9064876333832</v>
      </c>
    </row>
    <row r="44" spans="1:44" ht="15" customHeight="1" thickBot="1" x14ac:dyDescent="0.3">
      <c r="A44" s="5" t="s">
        <v>0</v>
      </c>
      <c r="B44" s="48">
        <f>B43+C43</f>
        <v>477314772.99999988</v>
      </c>
      <c r="C44" s="49"/>
      <c r="D44" s="48">
        <f>D43+E43</f>
        <v>16341392</v>
      </c>
      <c r="E44" s="49"/>
      <c r="F44" s="48">
        <f>F43+G43</f>
        <v>17519800</v>
      </c>
      <c r="G44" s="49"/>
      <c r="H44" s="48">
        <f>H43+I43</f>
        <v>65671405</v>
      </c>
      <c r="I44" s="49"/>
      <c r="J44" s="48">
        <f>J43+K43</f>
        <v>0</v>
      </c>
      <c r="K44" s="49"/>
      <c r="L44" s="48">
        <f>L43+M43</f>
        <v>576847369.99999988</v>
      </c>
      <c r="M44" s="50"/>
      <c r="N44" s="19">
        <f>B44+D44+F44+H44+J44</f>
        <v>576847369.99999988</v>
      </c>
      <c r="P44" s="5" t="s">
        <v>0</v>
      </c>
      <c r="Q44" s="48">
        <f>Q43+R43</f>
        <v>94580</v>
      </c>
      <c r="R44" s="49"/>
      <c r="S44" s="48">
        <f>S43+T43</f>
        <v>4110</v>
      </c>
      <c r="T44" s="49"/>
      <c r="U44" s="48">
        <f>U43+V43</f>
        <v>3126</v>
      </c>
      <c r="V44" s="49"/>
      <c r="W44" s="48">
        <f>W43+X43</f>
        <v>20934</v>
      </c>
      <c r="X44" s="49"/>
      <c r="Y44" s="48">
        <f>Y43+Z43</f>
        <v>6388</v>
      </c>
      <c r="Z44" s="49"/>
      <c r="AA44" s="48">
        <f>AA43+AB43</f>
        <v>129138</v>
      </c>
      <c r="AB44" s="50"/>
      <c r="AC44" s="19">
        <f>Q44+S44+U44+W44+Y44</f>
        <v>129138</v>
      </c>
      <c r="AE44" s="5" t="s">
        <v>0</v>
      </c>
      <c r="AF44" s="28">
        <f>IFERROR(B44/Q44,"N.A.")</f>
        <v>5046.6776591245498</v>
      </c>
      <c r="AG44" s="29"/>
      <c r="AH44" s="28">
        <f>IFERROR(D44/S44,"N.A.")</f>
        <v>3976.0077858880777</v>
      </c>
      <c r="AI44" s="29"/>
      <c r="AJ44" s="28">
        <f>IFERROR(F44/U44,"N.A.")</f>
        <v>5604.542546385157</v>
      </c>
      <c r="AK44" s="29"/>
      <c r="AL44" s="28">
        <f>IFERROR(H44/W44,"N.A.")</f>
        <v>3137.0691220024842</v>
      </c>
      <c r="AM44" s="29"/>
      <c r="AN44" s="28">
        <f>IFERROR(J44/Y44,"N.A.")</f>
        <v>0</v>
      </c>
      <c r="AO44" s="29"/>
      <c r="AP44" s="28">
        <f>IFERROR(L44/AA44,"N.A.")</f>
        <v>4466.9064876333832</v>
      </c>
      <c r="AQ44" s="29"/>
      <c r="AR44" s="17">
        <f>IFERROR(N44/AC44, "N.A.")</f>
        <v>4466.9064876333832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2493139.9999999995</v>
      </c>
      <c r="C15" s="2"/>
      <c r="D15" s="2">
        <v>608880</v>
      </c>
      <c r="E15" s="2"/>
      <c r="F15" s="2">
        <v>641550</v>
      </c>
      <c r="G15" s="2"/>
      <c r="H15" s="2">
        <v>2160220</v>
      </c>
      <c r="I15" s="2"/>
      <c r="J15" s="2">
        <v>0</v>
      </c>
      <c r="K15" s="2"/>
      <c r="L15" s="1">
        <f t="shared" ref="L15:M18" si="0">B15+D15+F15+H15+J15</f>
        <v>5903790</v>
      </c>
      <c r="M15" s="13">
        <f t="shared" si="0"/>
        <v>0</v>
      </c>
      <c r="N15" s="14">
        <f>L15+M15</f>
        <v>5903790</v>
      </c>
      <c r="P15" s="3" t="s">
        <v>12</v>
      </c>
      <c r="Q15" s="2">
        <v>847</v>
      </c>
      <c r="R15" s="2">
        <v>0</v>
      </c>
      <c r="S15" s="2">
        <v>118</v>
      </c>
      <c r="T15" s="2">
        <v>0</v>
      </c>
      <c r="U15" s="2">
        <v>268</v>
      </c>
      <c r="V15" s="2">
        <v>0</v>
      </c>
      <c r="W15" s="2">
        <v>1796</v>
      </c>
      <c r="X15" s="2">
        <v>0</v>
      </c>
      <c r="Y15" s="2">
        <v>905</v>
      </c>
      <c r="Z15" s="2">
        <v>0</v>
      </c>
      <c r="AA15" s="1">
        <f t="shared" ref="AA15:AB18" si="1">Q15+S15+U15+W15+Y15</f>
        <v>3934</v>
      </c>
      <c r="AB15" s="13">
        <f t="shared" si="1"/>
        <v>0</v>
      </c>
      <c r="AC15" s="14">
        <f>AA15+AB15</f>
        <v>3934</v>
      </c>
      <c r="AE15" s="3" t="s">
        <v>12</v>
      </c>
      <c r="AF15" s="2">
        <f t="shared" ref="AF15:AR18" si="2">IFERROR(B15/Q15, "N.A.")</f>
        <v>2943.4946871310503</v>
      </c>
      <c r="AG15" s="2" t="str">
        <f t="shared" si="2"/>
        <v>N.A.</v>
      </c>
      <c r="AH15" s="2">
        <f t="shared" si="2"/>
        <v>5160</v>
      </c>
      <c r="AI15" s="2" t="str">
        <f t="shared" si="2"/>
        <v>N.A.</v>
      </c>
      <c r="AJ15" s="2">
        <f t="shared" si="2"/>
        <v>2393.8432835820895</v>
      </c>
      <c r="AK15" s="2" t="str">
        <f t="shared" si="2"/>
        <v>N.A.</v>
      </c>
      <c r="AL15" s="2">
        <f t="shared" si="2"/>
        <v>1202.7951002227171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1500.7092018301983</v>
      </c>
      <c r="AQ15" s="16" t="str">
        <f t="shared" si="2"/>
        <v>N.A.</v>
      </c>
      <c r="AR15" s="14">
        <f t="shared" si="2"/>
        <v>1500.7092018301983</v>
      </c>
    </row>
    <row r="16" spans="1:44" ht="15" customHeight="1" thickBot="1" x14ac:dyDescent="0.3">
      <c r="A16" s="3" t="s">
        <v>13</v>
      </c>
      <c r="B16" s="2">
        <v>223256</v>
      </c>
      <c r="C16" s="2">
        <v>150000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223256</v>
      </c>
      <c r="M16" s="13">
        <f t="shared" si="0"/>
        <v>150000</v>
      </c>
      <c r="N16" s="14">
        <f>L16+M16</f>
        <v>373256</v>
      </c>
      <c r="P16" s="3" t="s">
        <v>13</v>
      </c>
      <c r="Q16" s="2">
        <v>236</v>
      </c>
      <c r="R16" s="2">
        <v>75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236</v>
      </c>
      <c r="AB16" s="13">
        <f t="shared" si="1"/>
        <v>75</v>
      </c>
      <c r="AC16" s="14">
        <f>AA16+AB16</f>
        <v>311</v>
      </c>
      <c r="AE16" s="3" t="s">
        <v>13</v>
      </c>
      <c r="AF16" s="2">
        <f t="shared" si="2"/>
        <v>946</v>
      </c>
      <c r="AG16" s="2">
        <f t="shared" si="2"/>
        <v>2000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946</v>
      </c>
      <c r="AQ16" s="16">
        <f t="shared" si="2"/>
        <v>2000</v>
      </c>
      <c r="AR16" s="14">
        <f t="shared" si="2"/>
        <v>1200.1800643086817</v>
      </c>
    </row>
    <row r="17" spans="1:44" ht="15" customHeight="1" thickBot="1" x14ac:dyDescent="0.3">
      <c r="A17" s="3" t="s">
        <v>14</v>
      </c>
      <c r="B17" s="2">
        <v>7164590</v>
      </c>
      <c r="C17" s="2">
        <v>12830900</v>
      </c>
      <c r="D17" s="2">
        <v>0</v>
      </c>
      <c r="E17" s="2"/>
      <c r="F17" s="2"/>
      <c r="G17" s="2"/>
      <c r="H17" s="2"/>
      <c r="I17" s="2">
        <v>365328</v>
      </c>
      <c r="J17" s="2">
        <v>0</v>
      </c>
      <c r="K17" s="2"/>
      <c r="L17" s="1">
        <f t="shared" si="0"/>
        <v>7164590</v>
      </c>
      <c r="M17" s="13">
        <f t="shared" si="0"/>
        <v>13196228</v>
      </c>
      <c r="N17" s="14">
        <f>L17+M17</f>
        <v>20360818</v>
      </c>
      <c r="P17" s="3" t="s">
        <v>14</v>
      </c>
      <c r="Q17" s="2">
        <v>2385</v>
      </c>
      <c r="R17" s="2">
        <v>1733</v>
      </c>
      <c r="S17" s="2">
        <v>178</v>
      </c>
      <c r="T17" s="2">
        <v>0</v>
      </c>
      <c r="U17" s="2">
        <v>0</v>
      </c>
      <c r="V17" s="2">
        <v>0</v>
      </c>
      <c r="W17" s="2">
        <v>0</v>
      </c>
      <c r="X17" s="2">
        <v>118</v>
      </c>
      <c r="Y17" s="2">
        <v>64</v>
      </c>
      <c r="Z17" s="2">
        <v>0</v>
      </c>
      <c r="AA17" s="1">
        <f t="shared" si="1"/>
        <v>2627</v>
      </c>
      <c r="AB17" s="13">
        <f t="shared" si="1"/>
        <v>1851</v>
      </c>
      <c r="AC17" s="14">
        <f>AA17+AB17</f>
        <v>4478</v>
      </c>
      <c r="AE17" s="3" t="s">
        <v>14</v>
      </c>
      <c r="AF17" s="2">
        <f t="shared" si="2"/>
        <v>3004.0209643605872</v>
      </c>
      <c r="AG17" s="2">
        <f t="shared" si="2"/>
        <v>7403.8661281015584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3096</v>
      </c>
      <c r="AN17" s="2">
        <f t="shared" si="2"/>
        <v>0</v>
      </c>
      <c r="AO17" s="2" t="str">
        <f t="shared" si="2"/>
        <v>N.A.</v>
      </c>
      <c r="AP17" s="15">
        <f t="shared" si="2"/>
        <v>2727.2896840502476</v>
      </c>
      <c r="AQ17" s="16">
        <f t="shared" si="2"/>
        <v>7129.2425715829286</v>
      </c>
      <c r="AR17" s="14">
        <f t="shared" si="2"/>
        <v>4546.8552925413132</v>
      </c>
    </row>
    <row r="18" spans="1:44" ht="15" customHeight="1" thickBot="1" x14ac:dyDescent="0.3">
      <c r="A18" s="3" t="s">
        <v>15</v>
      </c>
      <c r="B18" s="2"/>
      <c r="C18" s="2"/>
      <c r="D18" s="2">
        <v>191350</v>
      </c>
      <c r="E18" s="2"/>
      <c r="F18" s="2"/>
      <c r="G18" s="2">
        <v>177529</v>
      </c>
      <c r="H18" s="2">
        <v>322473.99999999994</v>
      </c>
      <c r="I18" s="2"/>
      <c r="J18" s="2">
        <v>0</v>
      </c>
      <c r="K18" s="2"/>
      <c r="L18" s="1">
        <f t="shared" si="0"/>
        <v>513823.99999999994</v>
      </c>
      <c r="M18" s="13">
        <f t="shared" si="0"/>
        <v>177529</v>
      </c>
      <c r="N18" s="14">
        <f>L18+M18</f>
        <v>691353</v>
      </c>
      <c r="P18" s="3" t="s">
        <v>15</v>
      </c>
      <c r="Q18" s="2">
        <v>0</v>
      </c>
      <c r="R18" s="2">
        <v>0</v>
      </c>
      <c r="S18" s="2">
        <v>178</v>
      </c>
      <c r="T18" s="2">
        <v>0</v>
      </c>
      <c r="U18" s="2">
        <v>0</v>
      </c>
      <c r="V18" s="2">
        <v>317</v>
      </c>
      <c r="W18" s="2">
        <v>3607</v>
      </c>
      <c r="X18" s="2">
        <v>0</v>
      </c>
      <c r="Y18" s="2">
        <v>987</v>
      </c>
      <c r="Z18" s="2">
        <v>0</v>
      </c>
      <c r="AA18" s="1">
        <f t="shared" si="1"/>
        <v>4772</v>
      </c>
      <c r="AB18" s="13">
        <f t="shared" si="1"/>
        <v>317</v>
      </c>
      <c r="AC18" s="18">
        <f>AA18+AB18</f>
        <v>5089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1075</v>
      </c>
      <c r="AI18" s="2" t="str">
        <f t="shared" si="2"/>
        <v>N.A.</v>
      </c>
      <c r="AJ18" s="2" t="str">
        <f t="shared" si="2"/>
        <v>N.A.</v>
      </c>
      <c r="AK18" s="2">
        <f t="shared" si="2"/>
        <v>560.02839116719247</v>
      </c>
      <c r="AL18" s="2">
        <f t="shared" si="2"/>
        <v>89.40227335736067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107.67476948868398</v>
      </c>
      <c r="AQ18" s="16">
        <f t="shared" si="2"/>
        <v>560.02839116719247</v>
      </c>
      <c r="AR18" s="14">
        <f t="shared" si="2"/>
        <v>135.85242680290824</v>
      </c>
    </row>
    <row r="19" spans="1:44" ht="15" customHeight="1" thickBot="1" x14ac:dyDescent="0.3">
      <c r="A19" s="4" t="s">
        <v>16</v>
      </c>
      <c r="B19" s="2">
        <f t="shared" ref="B19:K19" si="3">SUM(B15:B18)</f>
        <v>9880986</v>
      </c>
      <c r="C19" s="2">
        <f t="shared" si="3"/>
        <v>12980900</v>
      </c>
      <c r="D19" s="2">
        <f t="shared" si="3"/>
        <v>800230</v>
      </c>
      <c r="E19" s="2">
        <f t="shared" si="3"/>
        <v>0</v>
      </c>
      <c r="F19" s="2">
        <f t="shared" si="3"/>
        <v>641550</v>
      </c>
      <c r="G19" s="2">
        <f t="shared" si="3"/>
        <v>177529</v>
      </c>
      <c r="H19" s="2">
        <f t="shared" si="3"/>
        <v>2482694</v>
      </c>
      <c r="I19" s="2">
        <f t="shared" si="3"/>
        <v>365328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13805460</v>
      </c>
      <c r="M19" s="13">
        <f t="shared" ref="M19" si="5">C19+E19+G19+I19+K19</f>
        <v>13523757</v>
      </c>
      <c r="N19" s="18">
        <f>L19+M19</f>
        <v>27329217</v>
      </c>
      <c r="P19" s="4" t="s">
        <v>16</v>
      </c>
      <c r="Q19" s="2">
        <f t="shared" ref="Q19:Z19" si="6">SUM(Q15:Q18)</f>
        <v>3468</v>
      </c>
      <c r="R19" s="2">
        <f t="shared" si="6"/>
        <v>1808</v>
      </c>
      <c r="S19" s="2">
        <f t="shared" si="6"/>
        <v>474</v>
      </c>
      <c r="T19" s="2">
        <f t="shared" si="6"/>
        <v>0</v>
      </c>
      <c r="U19" s="2">
        <f t="shared" si="6"/>
        <v>268</v>
      </c>
      <c r="V19" s="2">
        <f t="shared" si="6"/>
        <v>317</v>
      </c>
      <c r="W19" s="2">
        <f t="shared" si="6"/>
        <v>5403</v>
      </c>
      <c r="X19" s="2">
        <f t="shared" si="6"/>
        <v>118</v>
      </c>
      <c r="Y19" s="2">
        <f t="shared" si="6"/>
        <v>1956</v>
      </c>
      <c r="Z19" s="2">
        <f t="shared" si="6"/>
        <v>0</v>
      </c>
      <c r="AA19" s="1">
        <f t="shared" ref="AA19" si="7">Q19+S19+U19+W19+Y19</f>
        <v>11569</v>
      </c>
      <c r="AB19" s="13">
        <f t="shared" ref="AB19" si="8">R19+T19+V19+X19+Z19</f>
        <v>2243</v>
      </c>
      <c r="AC19" s="14">
        <f>AA19+AB19</f>
        <v>13812</v>
      </c>
      <c r="AE19" s="4" t="s">
        <v>16</v>
      </c>
      <c r="AF19" s="2">
        <f t="shared" ref="AF19:AO19" si="9">IFERROR(B19/Q19, "N.A.")</f>
        <v>2849.1885813148788</v>
      </c>
      <c r="AG19" s="2">
        <f t="shared" si="9"/>
        <v>7179.7013274336286</v>
      </c>
      <c r="AH19" s="2">
        <f t="shared" si="9"/>
        <v>1688.2489451476793</v>
      </c>
      <c r="AI19" s="2" t="str">
        <f t="shared" si="9"/>
        <v>N.A.</v>
      </c>
      <c r="AJ19" s="2">
        <f t="shared" si="9"/>
        <v>2393.8432835820895</v>
      </c>
      <c r="AK19" s="2">
        <f t="shared" si="9"/>
        <v>560.02839116719247</v>
      </c>
      <c r="AL19" s="2">
        <f t="shared" si="9"/>
        <v>459.50286877660557</v>
      </c>
      <c r="AM19" s="2">
        <f t="shared" si="9"/>
        <v>3096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1193.3148932492004</v>
      </c>
      <c r="AQ19" s="16">
        <f t="shared" ref="AQ19" si="11">IFERROR(M19/AB19, "N.A.")</f>
        <v>6029.3165403477487</v>
      </c>
      <c r="AR19" s="14">
        <f t="shared" ref="AR19" si="12">IFERROR(N19/AC19, "N.A.")</f>
        <v>1978.6574717636838</v>
      </c>
    </row>
    <row r="20" spans="1:44" ht="15" customHeight="1" thickBot="1" x14ac:dyDescent="0.3">
      <c r="A20" s="5" t="s">
        <v>0</v>
      </c>
      <c r="B20" s="48">
        <f>B19+C19</f>
        <v>22861886</v>
      </c>
      <c r="C20" s="49"/>
      <c r="D20" s="48">
        <f>D19+E19</f>
        <v>800230</v>
      </c>
      <c r="E20" s="49"/>
      <c r="F20" s="48">
        <f>F19+G19</f>
        <v>819079</v>
      </c>
      <c r="G20" s="49"/>
      <c r="H20" s="48">
        <f>H19+I19</f>
        <v>2848022</v>
      </c>
      <c r="I20" s="49"/>
      <c r="J20" s="48">
        <f>J19+K19</f>
        <v>0</v>
      </c>
      <c r="K20" s="49"/>
      <c r="L20" s="48">
        <f>L19+M19</f>
        <v>27329217</v>
      </c>
      <c r="M20" s="50"/>
      <c r="N20" s="19">
        <f>B20+D20+F20+H20+J20</f>
        <v>27329217</v>
      </c>
      <c r="P20" s="5" t="s">
        <v>0</v>
      </c>
      <c r="Q20" s="48">
        <f>Q19+R19</f>
        <v>5276</v>
      </c>
      <c r="R20" s="49"/>
      <c r="S20" s="48">
        <f>S19+T19</f>
        <v>474</v>
      </c>
      <c r="T20" s="49"/>
      <c r="U20" s="48">
        <f>U19+V19</f>
        <v>585</v>
      </c>
      <c r="V20" s="49"/>
      <c r="W20" s="48">
        <f>W19+X19</f>
        <v>5521</v>
      </c>
      <c r="X20" s="49"/>
      <c r="Y20" s="48">
        <f>Y19+Z19</f>
        <v>1956</v>
      </c>
      <c r="Z20" s="49"/>
      <c r="AA20" s="48">
        <f>AA19+AB19</f>
        <v>13812</v>
      </c>
      <c r="AB20" s="49"/>
      <c r="AC20" s="20">
        <f>Q20+S20+U20+W20+Y20</f>
        <v>13812</v>
      </c>
      <c r="AE20" s="5" t="s">
        <v>0</v>
      </c>
      <c r="AF20" s="28">
        <f>IFERROR(B20/Q20,"N.A.")</f>
        <v>4333.1853677028048</v>
      </c>
      <c r="AG20" s="29"/>
      <c r="AH20" s="28">
        <f>IFERROR(D20/S20,"N.A.")</f>
        <v>1688.2489451476793</v>
      </c>
      <c r="AI20" s="29"/>
      <c r="AJ20" s="28">
        <f>IFERROR(F20/U20,"N.A.")</f>
        <v>1400.1350427350428</v>
      </c>
      <c r="AK20" s="29"/>
      <c r="AL20" s="28">
        <f>IFERROR(H20/W20,"N.A.")</f>
        <v>515.8525629414961</v>
      </c>
      <c r="AM20" s="29"/>
      <c r="AN20" s="28">
        <f>IFERROR(J20/Y20,"N.A.")</f>
        <v>0</v>
      </c>
      <c r="AO20" s="29"/>
      <c r="AP20" s="28">
        <f>IFERROR(L20/AA20,"N.A.")</f>
        <v>1978.6574717636838</v>
      </c>
      <c r="AQ20" s="29"/>
      <c r="AR20" s="17">
        <f>IFERROR(N20/AC20, "N.A.")</f>
        <v>1978.6574717636838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2493139.9999999995</v>
      </c>
      <c r="C27" s="2"/>
      <c r="D27" s="2">
        <v>608880</v>
      </c>
      <c r="E27" s="2"/>
      <c r="F27" s="2">
        <v>380550</v>
      </c>
      <c r="G27" s="2"/>
      <c r="H27" s="2">
        <v>1412800</v>
      </c>
      <c r="I27" s="2"/>
      <c r="J27" s="2">
        <v>0</v>
      </c>
      <c r="K27" s="2"/>
      <c r="L27" s="1">
        <f t="shared" ref="L27:M30" si="13">B27+D27+F27+H27+J27</f>
        <v>4895370</v>
      </c>
      <c r="M27" s="13">
        <f t="shared" si="13"/>
        <v>0</v>
      </c>
      <c r="N27" s="14">
        <f>L27+M27</f>
        <v>4895370</v>
      </c>
      <c r="P27" s="3" t="s">
        <v>12</v>
      </c>
      <c r="Q27" s="2">
        <v>847</v>
      </c>
      <c r="R27" s="2">
        <v>0</v>
      </c>
      <c r="S27" s="2">
        <v>118</v>
      </c>
      <c r="T27" s="2">
        <v>0</v>
      </c>
      <c r="U27" s="2">
        <v>118</v>
      </c>
      <c r="V27" s="2">
        <v>0</v>
      </c>
      <c r="W27" s="2">
        <v>656</v>
      </c>
      <c r="X27" s="2">
        <v>0</v>
      </c>
      <c r="Y27" s="2">
        <v>64</v>
      </c>
      <c r="Z27" s="2">
        <v>0</v>
      </c>
      <c r="AA27" s="1">
        <f t="shared" ref="AA27:AB30" si="14">Q27+S27+U27+W27+Y27</f>
        <v>1803</v>
      </c>
      <c r="AB27" s="13">
        <f t="shared" si="14"/>
        <v>0</v>
      </c>
      <c r="AC27" s="14">
        <f>AA27+AB27</f>
        <v>1803</v>
      </c>
      <c r="AE27" s="3" t="s">
        <v>12</v>
      </c>
      <c r="AF27" s="2">
        <f t="shared" ref="AF27:AR30" si="15">IFERROR(B27/Q27, "N.A.")</f>
        <v>2943.4946871310503</v>
      </c>
      <c r="AG27" s="2" t="str">
        <f t="shared" si="15"/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3225</v>
      </c>
      <c r="AK27" s="2" t="str">
        <f t="shared" si="15"/>
        <v>N.A.</v>
      </c>
      <c r="AL27" s="2">
        <f t="shared" si="15"/>
        <v>2153.6585365853657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2715.124792013311</v>
      </c>
      <c r="AQ27" s="16" t="str">
        <f t="shared" si="15"/>
        <v>N.A.</v>
      </c>
      <c r="AR27" s="14">
        <f t="shared" si="15"/>
        <v>2715.124792013311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3588600.0000000005</v>
      </c>
      <c r="C29" s="2">
        <v>8972100.0000000019</v>
      </c>
      <c r="D29" s="2"/>
      <c r="E29" s="2"/>
      <c r="F29" s="2"/>
      <c r="G29" s="2"/>
      <c r="H29" s="2"/>
      <c r="I29" s="2">
        <v>365328</v>
      </c>
      <c r="J29" s="2"/>
      <c r="K29" s="2"/>
      <c r="L29" s="1">
        <f t="shared" si="13"/>
        <v>3588600.0000000005</v>
      </c>
      <c r="M29" s="13">
        <f t="shared" si="13"/>
        <v>9337428.0000000019</v>
      </c>
      <c r="N29" s="14">
        <f>L29+M29</f>
        <v>12926028.000000002</v>
      </c>
      <c r="P29" s="3" t="s">
        <v>14</v>
      </c>
      <c r="Q29" s="2">
        <v>1126</v>
      </c>
      <c r="R29" s="2">
        <v>1023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118</v>
      </c>
      <c r="Y29" s="2">
        <v>0</v>
      </c>
      <c r="Z29" s="2">
        <v>0</v>
      </c>
      <c r="AA29" s="1">
        <f t="shared" si="14"/>
        <v>1126</v>
      </c>
      <c r="AB29" s="13">
        <f t="shared" si="14"/>
        <v>1141</v>
      </c>
      <c r="AC29" s="14">
        <f>AA29+AB29</f>
        <v>2267</v>
      </c>
      <c r="AE29" s="3" t="s">
        <v>14</v>
      </c>
      <c r="AF29" s="2">
        <f t="shared" si="15"/>
        <v>3187.0337477797516</v>
      </c>
      <c r="AG29" s="2">
        <f t="shared" si="15"/>
        <v>8770.3812316715557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3096</v>
      </c>
      <c r="AN29" s="2" t="str">
        <f t="shared" si="15"/>
        <v>N.A.</v>
      </c>
      <c r="AO29" s="2" t="str">
        <f t="shared" si="15"/>
        <v>N.A.</v>
      </c>
      <c r="AP29" s="15">
        <f t="shared" si="15"/>
        <v>3187.0337477797516</v>
      </c>
      <c r="AQ29" s="16">
        <f t="shared" si="15"/>
        <v>8183.5477651183191</v>
      </c>
      <c r="AR29" s="14">
        <f t="shared" si="15"/>
        <v>5701.8209086898996</v>
      </c>
    </row>
    <row r="30" spans="1:44" ht="15" customHeight="1" thickBot="1" x14ac:dyDescent="0.3">
      <c r="A30" s="3" t="s">
        <v>15</v>
      </c>
      <c r="B30" s="2"/>
      <c r="C30" s="2"/>
      <c r="D30" s="2">
        <v>191350</v>
      </c>
      <c r="E30" s="2"/>
      <c r="F30" s="2"/>
      <c r="G30" s="2">
        <v>177529</v>
      </c>
      <c r="H30" s="2">
        <v>322473.99999999994</v>
      </c>
      <c r="I30" s="2"/>
      <c r="J30" s="2">
        <v>0</v>
      </c>
      <c r="K30" s="2"/>
      <c r="L30" s="1">
        <f t="shared" si="13"/>
        <v>513823.99999999994</v>
      </c>
      <c r="M30" s="13">
        <f t="shared" si="13"/>
        <v>177529</v>
      </c>
      <c r="N30" s="14">
        <f>L30+M30</f>
        <v>691353</v>
      </c>
      <c r="P30" s="3" t="s">
        <v>15</v>
      </c>
      <c r="Q30" s="2">
        <v>0</v>
      </c>
      <c r="R30" s="2">
        <v>0</v>
      </c>
      <c r="S30" s="2">
        <v>178</v>
      </c>
      <c r="T30" s="2">
        <v>0</v>
      </c>
      <c r="U30" s="2">
        <v>0</v>
      </c>
      <c r="V30" s="2">
        <v>317</v>
      </c>
      <c r="W30" s="2">
        <v>3607</v>
      </c>
      <c r="X30" s="2">
        <v>0</v>
      </c>
      <c r="Y30" s="2">
        <v>912</v>
      </c>
      <c r="Z30" s="2">
        <v>0</v>
      </c>
      <c r="AA30" s="1">
        <f t="shared" si="14"/>
        <v>4697</v>
      </c>
      <c r="AB30" s="13">
        <f t="shared" si="14"/>
        <v>317</v>
      </c>
      <c r="AC30" s="18">
        <f>AA30+AB30</f>
        <v>5014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1075</v>
      </c>
      <c r="AI30" s="2" t="str">
        <f t="shared" si="15"/>
        <v>N.A.</v>
      </c>
      <c r="AJ30" s="2" t="str">
        <f t="shared" si="15"/>
        <v>N.A.</v>
      </c>
      <c r="AK30" s="2">
        <f t="shared" si="15"/>
        <v>560.02839116719247</v>
      </c>
      <c r="AL30" s="2">
        <f t="shared" si="15"/>
        <v>89.40227335736067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109.39408132850754</v>
      </c>
      <c r="AQ30" s="16">
        <f t="shared" si="15"/>
        <v>560.02839116719247</v>
      </c>
      <c r="AR30" s="14">
        <f t="shared" si="15"/>
        <v>137.88452333466293</v>
      </c>
    </row>
    <row r="31" spans="1:44" ht="15" customHeight="1" thickBot="1" x14ac:dyDescent="0.3">
      <c r="A31" s="4" t="s">
        <v>16</v>
      </c>
      <c r="B31" s="2">
        <f t="shared" ref="B31:K31" si="16">SUM(B27:B30)</f>
        <v>6081740</v>
      </c>
      <c r="C31" s="2">
        <f t="shared" si="16"/>
        <v>8972100.0000000019</v>
      </c>
      <c r="D31" s="2">
        <f t="shared" si="16"/>
        <v>800230</v>
      </c>
      <c r="E31" s="2">
        <f t="shared" si="16"/>
        <v>0</v>
      </c>
      <c r="F31" s="2">
        <f t="shared" si="16"/>
        <v>380550</v>
      </c>
      <c r="G31" s="2">
        <f t="shared" si="16"/>
        <v>177529</v>
      </c>
      <c r="H31" s="2">
        <f t="shared" si="16"/>
        <v>1735274</v>
      </c>
      <c r="I31" s="2">
        <f t="shared" si="16"/>
        <v>365328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8997794</v>
      </c>
      <c r="M31" s="13">
        <f t="shared" ref="M31" si="18">C31+E31+G31+I31+K31</f>
        <v>9514957.0000000019</v>
      </c>
      <c r="N31" s="18">
        <f>L31+M31</f>
        <v>18512751</v>
      </c>
      <c r="P31" s="4" t="s">
        <v>16</v>
      </c>
      <c r="Q31" s="2">
        <f t="shared" ref="Q31:Z31" si="19">SUM(Q27:Q30)</f>
        <v>1973</v>
      </c>
      <c r="R31" s="2">
        <f t="shared" si="19"/>
        <v>1023</v>
      </c>
      <c r="S31" s="2">
        <f t="shared" si="19"/>
        <v>296</v>
      </c>
      <c r="T31" s="2">
        <f t="shared" si="19"/>
        <v>0</v>
      </c>
      <c r="U31" s="2">
        <f t="shared" si="19"/>
        <v>118</v>
      </c>
      <c r="V31" s="2">
        <f t="shared" si="19"/>
        <v>317</v>
      </c>
      <c r="W31" s="2">
        <f t="shared" si="19"/>
        <v>4263</v>
      </c>
      <c r="X31" s="2">
        <f t="shared" si="19"/>
        <v>118</v>
      </c>
      <c r="Y31" s="2">
        <f t="shared" si="19"/>
        <v>976</v>
      </c>
      <c r="Z31" s="2">
        <f t="shared" si="19"/>
        <v>0</v>
      </c>
      <c r="AA31" s="1">
        <f t="shared" ref="AA31" si="20">Q31+S31+U31+W31+Y31</f>
        <v>7626</v>
      </c>
      <c r="AB31" s="13">
        <f t="shared" ref="AB31" si="21">R31+T31+V31+X31+Z31</f>
        <v>1458</v>
      </c>
      <c r="AC31" s="14">
        <f>AA31+AB31</f>
        <v>9084</v>
      </c>
      <c r="AE31" s="4" t="s">
        <v>16</v>
      </c>
      <c r="AF31" s="2">
        <f t="shared" ref="AF31:AO31" si="22">IFERROR(B31/Q31, "N.A.")</f>
        <v>3082.4835276229092</v>
      </c>
      <c r="AG31" s="2">
        <f t="shared" si="22"/>
        <v>8770.3812316715557</v>
      </c>
      <c r="AH31" s="2">
        <f t="shared" si="22"/>
        <v>2703.4797297297296</v>
      </c>
      <c r="AI31" s="2" t="str">
        <f t="shared" si="22"/>
        <v>N.A.</v>
      </c>
      <c r="AJ31" s="2">
        <f t="shared" si="22"/>
        <v>3225</v>
      </c>
      <c r="AK31" s="2">
        <f t="shared" si="22"/>
        <v>560.02839116719247</v>
      </c>
      <c r="AL31" s="2">
        <f t="shared" si="22"/>
        <v>407.05465634529673</v>
      </c>
      <c r="AM31" s="2">
        <f t="shared" si="22"/>
        <v>3096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1179.8838185156046</v>
      </c>
      <c r="AQ31" s="16">
        <f t="shared" ref="AQ31" si="24">IFERROR(M31/AB31, "N.A.")</f>
        <v>6526.0336076817575</v>
      </c>
      <c r="AR31" s="14">
        <f t="shared" ref="AR31" si="25">IFERROR(N31/AC31, "N.A.")</f>
        <v>2037.9514531043594</v>
      </c>
    </row>
    <row r="32" spans="1:44" ht="15" customHeight="1" thickBot="1" x14ac:dyDescent="0.3">
      <c r="A32" s="5" t="s">
        <v>0</v>
      </c>
      <c r="B32" s="48">
        <f>B31+C31</f>
        <v>15053840.000000002</v>
      </c>
      <c r="C32" s="49"/>
      <c r="D32" s="48">
        <f>D31+E31</f>
        <v>800230</v>
      </c>
      <c r="E32" s="49"/>
      <c r="F32" s="48">
        <f>F31+G31</f>
        <v>558079</v>
      </c>
      <c r="G32" s="49"/>
      <c r="H32" s="48">
        <f>H31+I31</f>
        <v>2100602</v>
      </c>
      <c r="I32" s="49"/>
      <c r="J32" s="48">
        <f>J31+K31</f>
        <v>0</v>
      </c>
      <c r="K32" s="49"/>
      <c r="L32" s="48">
        <f>L31+M31</f>
        <v>18512751</v>
      </c>
      <c r="M32" s="50"/>
      <c r="N32" s="19">
        <f>B32+D32+F32+H32+J32</f>
        <v>18512751</v>
      </c>
      <c r="P32" s="5" t="s">
        <v>0</v>
      </c>
      <c r="Q32" s="48">
        <f>Q31+R31</f>
        <v>2996</v>
      </c>
      <c r="R32" s="49"/>
      <c r="S32" s="48">
        <f>S31+T31</f>
        <v>296</v>
      </c>
      <c r="T32" s="49"/>
      <c r="U32" s="48">
        <f>U31+V31</f>
        <v>435</v>
      </c>
      <c r="V32" s="49"/>
      <c r="W32" s="48">
        <f>W31+X31</f>
        <v>4381</v>
      </c>
      <c r="X32" s="49"/>
      <c r="Y32" s="48">
        <f>Y31+Z31</f>
        <v>976</v>
      </c>
      <c r="Z32" s="49"/>
      <c r="AA32" s="48">
        <f>AA31+AB31</f>
        <v>9084</v>
      </c>
      <c r="AB32" s="49"/>
      <c r="AC32" s="20">
        <f>Q32+S32+U32+W32+Y32</f>
        <v>9084</v>
      </c>
      <c r="AE32" s="5" t="s">
        <v>0</v>
      </c>
      <c r="AF32" s="28">
        <f>IFERROR(B32/Q32,"N.A.")</f>
        <v>5024.6461949265695</v>
      </c>
      <c r="AG32" s="29"/>
      <c r="AH32" s="28">
        <f>IFERROR(D32/S32,"N.A.")</f>
        <v>2703.4797297297296</v>
      </c>
      <c r="AI32" s="29"/>
      <c r="AJ32" s="28">
        <f>IFERROR(F32/U32,"N.A.")</f>
        <v>1282.9402298850575</v>
      </c>
      <c r="AK32" s="29"/>
      <c r="AL32" s="28">
        <f>IFERROR(H32/W32,"N.A.")</f>
        <v>479.48002739100662</v>
      </c>
      <c r="AM32" s="29"/>
      <c r="AN32" s="28">
        <f>IFERROR(J32/Y32,"N.A.")</f>
        <v>0</v>
      </c>
      <c r="AO32" s="29"/>
      <c r="AP32" s="28">
        <f>IFERROR(L32/AA32,"N.A.")</f>
        <v>2037.9514531043594</v>
      </c>
      <c r="AQ32" s="29"/>
      <c r="AR32" s="17">
        <f>IFERROR(N32/AC32, "N.A.")</f>
        <v>2037.9514531043594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261000</v>
      </c>
      <c r="G39" s="2"/>
      <c r="H39" s="2">
        <v>747420.00000000012</v>
      </c>
      <c r="I39" s="2"/>
      <c r="J39" s="2">
        <v>0</v>
      </c>
      <c r="K39" s="2"/>
      <c r="L39" s="1">
        <f t="shared" ref="L39:M42" si="26">B39+D39+F39+H39+J39</f>
        <v>1008420.0000000001</v>
      </c>
      <c r="M39" s="13">
        <f t="shared" si="26"/>
        <v>0</v>
      </c>
      <c r="N39" s="14">
        <f>L39+M39</f>
        <v>1008420.0000000001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150</v>
      </c>
      <c r="V39" s="2">
        <v>0</v>
      </c>
      <c r="W39" s="2">
        <v>1140</v>
      </c>
      <c r="X39" s="2">
        <v>0</v>
      </c>
      <c r="Y39" s="2">
        <v>841</v>
      </c>
      <c r="Z39" s="2">
        <v>0</v>
      </c>
      <c r="AA39" s="1">
        <f t="shared" ref="AA39:AB42" si="27">Q39+S39+U39+W39+Y39</f>
        <v>2131</v>
      </c>
      <c r="AB39" s="13">
        <f t="shared" si="27"/>
        <v>0</v>
      </c>
      <c r="AC39" s="14">
        <f>AA39+AB39</f>
        <v>2131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1740</v>
      </c>
      <c r="AK39" s="2" t="str">
        <f t="shared" si="28"/>
        <v>N.A.</v>
      </c>
      <c r="AL39" s="2">
        <f t="shared" si="28"/>
        <v>655.63157894736855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473.21445330830602</v>
      </c>
      <c r="AQ39" s="16" t="str">
        <f t="shared" si="28"/>
        <v>N.A.</v>
      </c>
      <c r="AR39" s="14">
        <f t="shared" si="28"/>
        <v>473.21445330830602</v>
      </c>
    </row>
    <row r="40" spans="1:44" ht="15" customHeight="1" thickBot="1" x14ac:dyDescent="0.3">
      <c r="A40" s="3" t="s">
        <v>13</v>
      </c>
      <c r="B40" s="2">
        <v>223256</v>
      </c>
      <c r="C40" s="2">
        <v>150000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223256</v>
      </c>
      <c r="M40" s="13">
        <f t="shared" si="26"/>
        <v>150000</v>
      </c>
      <c r="N40" s="14">
        <f>L40+M40</f>
        <v>373256</v>
      </c>
      <c r="P40" s="3" t="s">
        <v>13</v>
      </c>
      <c r="Q40" s="2">
        <v>236</v>
      </c>
      <c r="R40" s="2">
        <v>75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236</v>
      </c>
      <c r="AB40" s="13">
        <f t="shared" si="27"/>
        <v>75</v>
      </c>
      <c r="AC40" s="14">
        <f>AA40+AB40</f>
        <v>311</v>
      </c>
      <c r="AE40" s="3" t="s">
        <v>13</v>
      </c>
      <c r="AF40" s="2">
        <f t="shared" si="28"/>
        <v>946</v>
      </c>
      <c r="AG40" s="2">
        <f t="shared" si="28"/>
        <v>2000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946</v>
      </c>
      <c r="AQ40" s="16">
        <f t="shared" si="28"/>
        <v>2000</v>
      </c>
      <c r="AR40" s="14">
        <f t="shared" si="28"/>
        <v>1200.1800643086817</v>
      </c>
    </row>
    <row r="41" spans="1:44" ht="15" customHeight="1" thickBot="1" x14ac:dyDescent="0.3">
      <c r="A41" s="3" t="s">
        <v>14</v>
      </c>
      <c r="B41" s="2">
        <v>3575990</v>
      </c>
      <c r="C41" s="2">
        <v>3858800</v>
      </c>
      <c r="D41" s="2">
        <v>0</v>
      </c>
      <c r="E41" s="2"/>
      <c r="F41" s="2"/>
      <c r="G41" s="2"/>
      <c r="H41" s="2"/>
      <c r="I41" s="2"/>
      <c r="J41" s="2">
        <v>0</v>
      </c>
      <c r="K41" s="2"/>
      <c r="L41" s="1">
        <f t="shared" si="26"/>
        <v>3575990</v>
      </c>
      <c r="M41" s="13">
        <f t="shared" si="26"/>
        <v>3858800</v>
      </c>
      <c r="N41" s="14">
        <f>L41+M41</f>
        <v>7434790</v>
      </c>
      <c r="P41" s="3" t="s">
        <v>14</v>
      </c>
      <c r="Q41" s="2">
        <v>1259</v>
      </c>
      <c r="R41" s="2">
        <v>710</v>
      </c>
      <c r="S41" s="2">
        <v>178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64</v>
      </c>
      <c r="Z41" s="2">
        <v>0</v>
      </c>
      <c r="AA41" s="1">
        <f t="shared" si="27"/>
        <v>1501</v>
      </c>
      <c r="AB41" s="13">
        <f t="shared" si="27"/>
        <v>710</v>
      </c>
      <c r="AC41" s="14">
        <f>AA41+AB41</f>
        <v>2211</v>
      </c>
      <c r="AE41" s="3" t="s">
        <v>14</v>
      </c>
      <c r="AF41" s="2">
        <f t="shared" si="28"/>
        <v>2840.3415409054805</v>
      </c>
      <c r="AG41" s="2">
        <f t="shared" si="28"/>
        <v>5434.929577464789</v>
      </c>
      <c r="AH41" s="2">
        <f t="shared" si="28"/>
        <v>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2382.4050632911394</v>
      </c>
      <c r="AQ41" s="16">
        <f t="shared" si="28"/>
        <v>5434.929577464789</v>
      </c>
      <c r="AR41" s="14">
        <f t="shared" si="28"/>
        <v>3362.636815920398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75</v>
      </c>
      <c r="Z42" s="2">
        <v>0</v>
      </c>
      <c r="AA42" s="1">
        <f t="shared" si="27"/>
        <v>75</v>
      </c>
      <c r="AB42" s="13">
        <f t="shared" si="27"/>
        <v>0</v>
      </c>
      <c r="AC42" s="14">
        <f>AA42+AB42</f>
        <v>75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3799246</v>
      </c>
      <c r="C43" s="2">
        <f t="shared" si="29"/>
        <v>4008800</v>
      </c>
      <c r="D43" s="2">
        <f t="shared" si="29"/>
        <v>0</v>
      </c>
      <c r="E43" s="2">
        <f t="shared" si="29"/>
        <v>0</v>
      </c>
      <c r="F43" s="2">
        <f t="shared" si="29"/>
        <v>261000</v>
      </c>
      <c r="G43" s="2">
        <f t="shared" si="29"/>
        <v>0</v>
      </c>
      <c r="H43" s="2">
        <f t="shared" si="29"/>
        <v>747420.00000000012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4807666</v>
      </c>
      <c r="M43" s="13">
        <f t="shared" ref="M43" si="31">C43+E43+G43+I43+K43</f>
        <v>4008800</v>
      </c>
      <c r="N43" s="18">
        <f>L43+M43</f>
        <v>8816466</v>
      </c>
      <c r="P43" s="4" t="s">
        <v>16</v>
      </c>
      <c r="Q43" s="2">
        <f t="shared" ref="Q43:Z43" si="32">SUM(Q39:Q42)</f>
        <v>1495</v>
      </c>
      <c r="R43" s="2">
        <f t="shared" si="32"/>
        <v>785</v>
      </c>
      <c r="S43" s="2">
        <f t="shared" si="32"/>
        <v>178</v>
      </c>
      <c r="T43" s="2">
        <f t="shared" si="32"/>
        <v>0</v>
      </c>
      <c r="U43" s="2">
        <f t="shared" si="32"/>
        <v>150</v>
      </c>
      <c r="V43" s="2">
        <f t="shared" si="32"/>
        <v>0</v>
      </c>
      <c r="W43" s="2">
        <f t="shared" si="32"/>
        <v>1140</v>
      </c>
      <c r="X43" s="2">
        <f t="shared" si="32"/>
        <v>0</v>
      </c>
      <c r="Y43" s="2">
        <f t="shared" si="32"/>
        <v>980</v>
      </c>
      <c r="Z43" s="2">
        <f t="shared" si="32"/>
        <v>0</v>
      </c>
      <c r="AA43" s="1">
        <f t="shared" ref="AA43" si="33">Q43+S43+U43+W43+Y43</f>
        <v>3943</v>
      </c>
      <c r="AB43" s="13">
        <f t="shared" ref="AB43" si="34">R43+T43+V43+X43+Z43</f>
        <v>785</v>
      </c>
      <c r="AC43" s="18">
        <f>AA43+AB43</f>
        <v>4728</v>
      </c>
      <c r="AE43" s="4" t="s">
        <v>16</v>
      </c>
      <c r="AF43" s="2">
        <f t="shared" ref="AF43:AO43" si="35">IFERROR(B43/Q43, "N.A.")</f>
        <v>2541.3016722408029</v>
      </c>
      <c r="AG43" s="2">
        <f t="shared" si="35"/>
        <v>5106.751592356688</v>
      </c>
      <c r="AH43" s="2">
        <f t="shared" si="35"/>
        <v>0</v>
      </c>
      <c r="AI43" s="2" t="str">
        <f t="shared" si="35"/>
        <v>N.A.</v>
      </c>
      <c r="AJ43" s="2">
        <f t="shared" si="35"/>
        <v>1740</v>
      </c>
      <c r="AK43" s="2" t="str">
        <f t="shared" si="35"/>
        <v>N.A.</v>
      </c>
      <c r="AL43" s="2">
        <f t="shared" si="35"/>
        <v>655.63157894736855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1219.2914024854172</v>
      </c>
      <c r="AQ43" s="16">
        <f t="shared" ref="AQ43" si="37">IFERROR(M43/AB43, "N.A.")</f>
        <v>5106.751592356688</v>
      </c>
      <c r="AR43" s="14">
        <f t="shared" ref="AR43" si="38">IFERROR(N43/AC43, "N.A.")</f>
        <v>1864.7347715736041</v>
      </c>
    </row>
    <row r="44" spans="1:44" ht="15" customHeight="1" thickBot="1" x14ac:dyDescent="0.3">
      <c r="A44" s="5" t="s">
        <v>0</v>
      </c>
      <c r="B44" s="48">
        <f>B43+C43</f>
        <v>7808046</v>
      </c>
      <c r="C44" s="49"/>
      <c r="D44" s="48">
        <f>D43+E43</f>
        <v>0</v>
      </c>
      <c r="E44" s="49"/>
      <c r="F44" s="48">
        <f>F43+G43</f>
        <v>261000</v>
      </c>
      <c r="G44" s="49"/>
      <c r="H44" s="48">
        <f>H43+I43</f>
        <v>747420.00000000012</v>
      </c>
      <c r="I44" s="49"/>
      <c r="J44" s="48">
        <f>J43+K43</f>
        <v>0</v>
      </c>
      <c r="K44" s="49"/>
      <c r="L44" s="48">
        <f>L43+M43</f>
        <v>8816466</v>
      </c>
      <c r="M44" s="50"/>
      <c r="N44" s="19">
        <f>B44+D44+F44+H44+J44</f>
        <v>8816466</v>
      </c>
      <c r="P44" s="5" t="s">
        <v>0</v>
      </c>
      <c r="Q44" s="48">
        <f>Q43+R43</f>
        <v>2280</v>
      </c>
      <c r="R44" s="49"/>
      <c r="S44" s="48">
        <f>S43+T43</f>
        <v>178</v>
      </c>
      <c r="T44" s="49"/>
      <c r="U44" s="48">
        <f>U43+V43</f>
        <v>150</v>
      </c>
      <c r="V44" s="49"/>
      <c r="W44" s="48">
        <f>W43+X43</f>
        <v>1140</v>
      </c>
      <c r="X44" s="49"/>
      <c r="Y44" s="48">
        <f>Y43+Z43</f>
        <v>980</v>
      </c>
      <c r="Z44" s="49"/>
      <c r="AA44" s="48">
        <f>AA43+AB43</f>
        <v>4728</v>
      </c>
      <c r="AB44" s="50"/>
      <c r="AC44" s="19">
        <f>Q44+S44+U44+W44+Y44</f>
        <v>4728</v>
      </c>
      <c r="AE44" s="5" t="s">
        <v>0</v>
      </c>
      <c r="AF44" s="28">
        <f>IFERROR(B44/Q44,"N.A.")</f>
        <v>3424.5815789473686</v>
      </c>
      <c r="AG44" s="29"/>
      <c r="AH44" s="28">
        <f>IFERROR(D44/S44,"N.A.")</f>
        <v>0</v>
      </c>
      <c r="AI44" s="29"/>
      <c r="AJ44" s="28">
        <f>IFERROR(F44/U44,"N.A.")</f>
        <v>1740</v>
      </c>
      <c r="AK44" s="29"/>
      <c r="AL44" s="28">
        <f>IFERROR(H44/W44,"N.A.")</f>
        <v>655.63157894736855</v>
      </c>
      <c r="AM44" s="29"/>
      <c r="AN44" s="28">
        <f>IFERROR(J44/Y44,"N.A.")</f>
        <v>0</v>
      </c>
      <c r="AO44" s="29"/>
      <c r="AP44" s="28">
        <f>IFERROR(L44/AA44,"N.A.")</f>
        <v>1864.7347715736041</v>
      </c>
      <c r="AQ44" s="29"/>
      <c r="AR44" s="17">
        <f>IFERROR(N44/AC44, "N.A.")</f>
        <v>1864.7347715736041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2538075</v>
      </c>
      <c r="C15" s="2"/>
      <c r="D15" s="2">
        <v>864666</v>
      </c>
      <c r="E15" s="2"/>
      <c r="F15" s="2">
        <v>5816180</v>
      </c>
      <c r="G15" s="2"/>
      <c r="H15" s="2">
        <v>12471934</v>
      </c>
      <c r="I15" s="2"/>
      <c r="J15" s="2">
        <v>0</v>
      </c>
      <c r="K15" s="2"/>
      <c r="L15" s="1">
        <f t="shared" ref="L15:M18" si="0">B15+D15+F15+H15+J15</f>
        <v>21690855</v>
      </c>
      <c r="M15" s="13">
        <f t="shared" si="0"/>
        <v>0</v>
      </c>
      <c r="N15" s="14">
        <f>L15+M15</f>
        <v>21690855</v>
      </c>
      <c r="P15" s="3" t="s">
        <v>12</v>
      </c>
      <c r="Q15" s="2">
        <v>755</v>
      </c>
      <c r="R15" s="2">
        <v>0</v>
      </c>
      <c r="S15" s="2">
        <v>360</v>
      </c>
      <c r="T15" s="2">
        <v>0</v>
      </c>
      <c r="U15" s="2">
        <v>450</v>
      </c>
      <c r="V15" s="2">
        <v>0</v>
      </c>
      <c r="W15" s="2">
        <v>3694</v>
      </c>
      <c r="X15" s="2">
        <v>0</v>
      </c>
      <c r="Y15" s="2">
        <v>509</v>
      </c>
      <c r="Z15" s="2">
        <v>0</v>
      </c>
      <c r="AA15" s="1">
        <f t="shared" ref="AA15:AB18" si="1">Q15+S15+U15+W15+Y15</f>
        <v>5768</v>
      </c>
      <c r="AB15" s="13">
        <f t="shared" si="1"/>
        <v>0</v>
      </c>
      <c r="AC15" s="14">
        <f>AA15+AB15</f>
        <v>5768</v>
      </c>
      <c r="AE15" s="3" t="s">
        <v>12</v>
      </c>
      <c r="AF15" s="2">
        <f t="shared" ref="AF15:AR18" si="2">IFERROR(B15/Q15, "N.A.")</f>
        <v>3361.6887417218545</v>
      </c>
      <c r="AG15" s="2" t="str">
        <f t="shared" si="2"/>
        <v>N.A.</v>
      </c>
      <c r="AH15" s="2">
        <f t="shared" si="2"/>
        <v>2401.85</v>
      </c>
      <c r="AI15" s="2" t="str">
        <f t="shared" si="2"/>
        <v>N.A.</v>
      </c>
      <c r="AJ15" s="2">
        <f t="shared" si="2"/>
        <v>12924.844444444445</v>
      </c>
      <c r="AK15" s="2" t="str">
        <f t="shared" si="2"/>
        <v>N.A.</v>
      </c>
      <c r="AL15" s="2">
        <f t="shared" si="2"/>
        <v>3376.2680021656743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3760.5504507628293</v>
      </c>
      <c r="AQ15" s="16" t="str">
        <f t="shared" si="2"/>
        <v>N.A.</v>
      </c>
      <c r="AR15" s="14">
        <f t="shared" si="2"/>
        <v>3760.5504507628293</v>
      </c>
    </row>
    <row r="16" spans="1:44" ht="15" customHeight="1" thickBot="1" x14ac:dyDescent="0.3">
      <c r="A16" s="3" t="s">
        <v>13</v>
      </c>
      <c r="B16" s="2">
        <v>1247730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1247730</v>
      </c>
      <c r="M16" s="13">
        <f t="shared" si="0"/>
        <v>0</v>
      </c>
      <c r="N16" s="14">
        <f>L16+M16</f>
        <v>1247730</v>
      </c>
      <c r="P16" s="3" t="s">
        <v>13</v>
      </c>
      <c r="Q16" s="2">
        <v>395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395</v>
      </c>
      <c r="AB16" s="13">
        <f t="shared" si="1"/>
        <v>0</v>
      </c>
      <c r="AC16" s="14">
        <f>AA16+AB16</f>
        <v>395</v>
      </c>
      <c r="AE16" s="3" t="s">
        <v>13</v>
      </c>
      <c r="AF16" s="2">
        <f t="shared" si="2"/>
        <v>3158.8101265822784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3158.8101265822784</v>
      </c>
      <c r="AQ16" s="16" t="str">
        <f t="shared" si="2"/>
        <v>N.A.</v>
      </c>
      <c r="AR16" s="14">
        <f t="shared" si="2"/>
        <v>3158.8101265822784</v>
      </c>
    </row>
    <row r="17" spans="1:44" ht="15" customHeight="1" thickBot="1" x14ac:dyDescent="0.3">
      <c r="A17" s="3" t="s">
        <v>14</v>
      </c>
      <c r="B17" s="2">
        <v>14807379.999999998</v>
      </c>
      <c r="C17" s="2">
        <v>27442170</v>
      </c>
      <c r="D17" s="2">
        <v>954600</v>
      </c>
      <c r="E17" s="2"/>
      <c r="F17" s="2"/>
      <c r="G17" s="2">
        <v>333000</v>
      </c>
      <c r="H17" s="2"/>
      <c r="I17" s="2">
        <v>1400800</v>
      </c>
      <c r="J17" s="2">
        <v>0</v>
      </c>
      <c r="K17" s="2"/>
      <c r="L17" s="1">
        <f t="shared" si="0"/>
        <v>15761979.999999998</v>
      </c>
      <c r="M17" s="13">
        <f t="shared" si="0"/>
        <v>29175970</v>
      </c>
      <c r="N17" s="14">
        <f>L17+M17</f>
        <v>44937950</v>
      </c>
      <c r="P17" s="3" t="s">
        <v>14</v>
      </c>
      <c r="Q17" s="2">
        <v>4541</v>
      </c>
      <c r="R17" s="2">
        <v>3772</v>
      </c>
      <c r="S17" s="2">
        <v>296</v>
      </c>
      <c r="T17" s="2">
        <v>0</v>
      </c>
      <c r="U17" s="2">
        <v>0</v>
      </c>
      <c r="V17" s="2">
        <v>111</v>
      </c>
      <c r="W17" s="2">
        <v>0</v>
      </c>
      <c r="X17" s="2">
        <v>790</v>
      </c>
      <c r="Y17" s="2">
        <v>771</v>
      </c>
      <c r="Z17" s="2">
        <v>0</v>
      </c>
      <c r="AA17" s="1">
        <f t="shared" si="1"/>
        <v>5608</v>
      </c>
      <c r="AB17" s="13">
        <f t="shared" si="1"/>
        <v>4673</v>
      </c>
      <c r="AC17" s="14">
        <f>AA17+AB17</f>
        <v>10281</v>
      </c>
      <c r="AE17" s="3" t="s">
        <v>14</v>
      </c>
      <c r="AF17" s="2">
        <f t="shared" si="2"/>
        <v>3260.8192028187618</v>
      </c>
      <c r="AG17" s="2">
        <f t="shared" si="2"/>
        <v>7275.2306468716861</v>
      </c>
      <c r="AH17" s="2">
        <f t="shared" si="2"/>
        <v>3225</v>
      </c>
      <c r="AI17" s="2" t="str">
        <f t="shared" si="2"/>
        <v>N.A.</v>
      </c>
      <c r="AJ17" s="2" t="str">
        <f t="shared" si="2"/>
        <v>N.A.</v>
      </c>
      <c r="AK17" s="2">
        <f t="shared" si="2"/>
        <v>3000</v>
      </c>
      <c r="AL17" s="2" t="str">
        <f t="shared" si="2"/>
        <v>N.A.</v>
      </c>
      <c r="AM17" s="2">
        <f t="shared" si="2"/>
        <v>1773.1645569620252</v>
      </c>
      <c r="AN17" s="2">
        <f t="shared" si="2"/>
        <v>0</v>
      </c>
      <c r="AO17" s="2" t="str">
        <f t="shared" si="2"/>
        <v>N.A.</v>
      </c>
      <c r="AP17" s="15">
        <f t="shared" si="2"/>
        <v>2810.6241084165476</v>
      </c>
      <c r="AQ17" s="16">
        <f t="shared" si="2"/>
        <v>6243.5202225551038</v>
      </c>
      <c r="AR17" s="14">
        <f t="shared" si="2"/>
        <v>4370.9707226923447</v>
      </c>
    </row>
    <row r="18" spans="1:44" ht="15" customHeight="1" thickBot="1" x14ac:dyDescent="0.3">
      <c r="A18" s="3" t="s">
        <v>15</v>
      </c>
      <c r="B18" s="2">
        <v>501215.00000000006</v>
      </c>
      <c r="C18" s="2"/>
      <c r="D18" s="2">
        <v>2240700</v>
      </c>
      <c r="E18" s="2"/>
      <c r="F18" s="2"/>
      <c r="G18" s="2">
        <v>1324400</v>
      </c>
      <c r="H18" s="2">
        <v>872625.99999999988</v>
      </c>
      <c r="I18" s="2"/>
      <c r="J18" s="2">
        <v>0</v>
      </c>
      <c r="K18" s="2"/>
      <c r="L18" s="1">
        <f t="shared" si="0"/>
        <v>3614541</v>
      </c>
      <c r="M18" s="13">
        <f t="shared" si="0"/>
        <v>1324400</v>
      </c>
      <c r="N18" s="14">
        <f>L18+M18</f>
        <v>4938941</v>
      </c>
      <c r="P18" s="3" t="s">
        <v>15</v>
      </c>
      <c r="Q18" s="2">
        <v>359</v>
      </c>
      <c r="R18" s="2">
        <v>0</v>
      </c>
      <c r="S18" s="2">
        <v>770</v>
      </c>
      <c r="T18" s="2">
        <v>0</v>
      </c>
      <c r="U18" s="2">
        <v>0</v>
      </c>
      <c r="V18" s="2">
        <v>308</v>
      </c>
      <c r="W18" s="2">
        <v>3313</v>
      </c>
      <c r="X18" s="2">
        <v>0</v>
      </c>
      <c r="Y18" s="2">
        <v>564</v>
      </c>
      <c r="Z18" s="2">
        <v>0</v>
      </c>
      <c r="AA18" s="1">
        <f t="shared" si="1"/>
        <v>5006</v>
      </c>
      <c r="AB18" s="13">
        <f t="shared" si="1"/>
        <v>308</v>
      </c>
      <c r="AC18" s="18">
        <f>AA18+AB18</f>
        <v>5314</v>
      </c>
      <c r="AE18" s="3" t="s">
        <v>15</v>
      </c>
      <c r="AF18" s="2">
        <f t="shared" si="2"/>
        <v>1396.1420612813372</v>
      </c>
      <c r="AG18" s="2" t="str">
        <f t="shared" si="2"/>
        <v>N.A.</v>
      </c>
      <c r="AH18" s="2">
        <f t="shared" si="2"/>
        <v>2910</v>
      </c>
      <c r="AI18" s="2" t="str">
        <f t="shared" si="2"/>
        <v>N.A.</v>
      </c>
      <c r="AJ18" s="2" t="str">
        <f t="shared" si="2"/>
        <v>N.A.</v>
      </c>
      <c r="AK18" s="2">
        <f t="shared" si="2"/>
        <v>4300</v>
      </c>
      <c r="AL18" s="2">
        <f t="shared" si="2"/>
        <v>263.39450648958643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722.04174990011984</v>
      </c>
      <c r="AQ18" s="16">
        <f t="shared" si="2"/>
        <v>4300</v>
      </c>
      <c r="AR18" s="14">
        <f t="shared" si="2"/>
        <v>929.42058712834023</v>
      </c>
    </row>
    <row r="19" spans="1:44" ht="15" customHeight="1" thickBot="1" x14ac:dyDescent="0.3">
      <c r="A19" s="4" t="s">
        <v>16</v>
      </c>
      <c r="B19" s="2">
        <f t="shared" ref="B19:K19" si="3">SUM(B15:B18)</f>
        <v>19094400</v>
      </c>
      <c r="C19" s="2">
        <f t="shared" si="3"/>
        <v>27442170</v>
      </c>
      <c r="D19" s="2">
        <f t="shared" si="3"/>
        <v>4059966</v>
      </c>
      <c r="E19" s="2">
        <f t="shared" si="3"/>
        <v>0</v>
      </c>
      <c r="F19" s="2">
        <f t="shared" si="3"/>
        <v>5816180</v>
      </c>
      <c r="G19" s="2">
        <f t="shared" si="3"/>
        <v>1657400</v>
      </c>
      <c r="H19" s="2">
        <f t="shared" si="3"/>
        <v>13344560</v>
      </c>
      <c r="I19" s="2">
        <f t="shared" si="3"/>
        <v>1400800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42315106</v>
      </c>
      <c r="M19" s="13">
        <f t="shared" ref="M19" si="5">C19+E19+G19+I19+K19</f>
        <v>30500370</v>
      </c>
      <c r="N19" s="18">
        <f>L19+M19</f>
        <v>72815476</v>
      </c>
      <c r="P19" s="4" t="s">
        <v>16</v>
      </c>
      <c r="Q19" s="2">
        <f t="shared" ref="Q19:Z19" si="6">SUM(Q15:Q18)</f>
        <v>6050</v>
      </c>
      <c r="R19" s="2">
        <f t="shared" si="6"/>
        <v>3772</v>
      </c>
      <c r="S19" s="2">
        <f t="shared" si="6"/>
        <v>1426</v>
      </c>
      <c r="T19" s="2">
        <f t="shared" si="6"/>
        <v>0</v>
      </c>
      <c r="U19" s="2">
        <f t="shared" si="6"/>
        <v>450</v>
      </c>
      <c r="V19" s="2">
        <f t="shared" si="6"/>
        <v>419</v>
      </c>
      <c r="W19" s="2">
        <f t="shared" si="6"/>
        <v>7007</v>
      </c>
      <c r="X19" s="2">
        <f t="shared" si="6"/>
        <v>790</v>
      </c>
      <c r="Y19" s="2">
        <f t="shared" si="6"/>
        <v>1844</v>
      </c>
      <c r="Z19" s="2">
        <f t="shared" si="6"/>
        <v>0</v>
      </c>
      <c r="AA19" s="1">
        <f t="shared" ref="AA19" si="7">Q19+S19+U19+W19+Y19</f>
        <v>16777</v>
      </c>
      <c r="AB19" s="13">
        <f t="shared" ref="AB19" si="8">R19+T19+V19+X19+Z19</f>
        <v>4981</v>
      </c>
      <c r="AC19" s="14">
        <f>AA19+AB19</f>
        <v>21758</v>
      </c>
      <c r="AE19" s="4" t="s">
        <v>16</v>
      </c>
      <c r="AF19" s="2">
        <f t="shared" ref="AF19:AO19" si="9">IFERROR(B19/Q19, "N.A.")</f>
        <v>3156.0991735537191</v>
      </c>
      <c r="AG19" s="2">
        <f t="shared" si="9"/>
        <v>7275.2306468716861</v>
      </c>
      <c r="AH19" s="2">
        <f t="shared" si="9"/>
        <v>2847.1009817671811</v>
      </c>
      <c r="AI19" s="2" t="str">
        <f t="shared" si="9"/>
        <v>N.A.</v>
      </c>
      <c r="AJ19" s="2">
        <f t="shared" si="9"/>
        <v>12924.844444444445</v>
      </c>
      <c r="AK19" s="2">
        <f t="shared" si="9"/>
        <v>3955.6085918854415</v>
      </c>
      <c r="AL19" s="2">
        <f t="shared" si="9"/>
        <v>1904.4612530326815</v>
      </c>
      <c r="AM19" s="2">
        <f t="shared" si="9"/>
        <v>1773.1645569620252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2522.2093342075459</v>
      </c>
      <c r="AQ19" s="16">
        <f t="shared" ref="AQ19" si="11">IFERROR(M19/AB19, "N.A.")</f>
        <v>6123.342702268621</v>
      </c>
      <c r="AR19" s="14">
        <f t="shared" ref="AR19" si="12">IFERROR(N19/AC19, "N.A.")</f>
        <v>3346.6070410883353</v>
      </c>
    </row>
    <row r="20" spans="1:44" ht="15" customHeight="1" thickBot="1" x14ac:dyDescent="0.3">
      <c r="A20" s="5" t="s">
        <v>0</v>
      </c>
      <c r="B20" s="48">
        <f>B19+C19</f>
        <v>46536570</v>
      </c>
      <c r="C20" s="49"/>
      <c r="D20" s="48">
        <f>D19+E19</f>
        <v>4059966</v>
      </c>
      <c r="E20" s="49"/>
      <c r="F20" s="48">
        <f>F19+G19</f>
        <v>7473580</v>
      </c>
      <c r="G20" s="49"/>
      <c r="H20" s="48">
        <f>H19+I19</f>
        <v>14745360</v>
      </c>
      <c r="I20" s="49"/>
      <c r="J20" s="48">
        <f>J19+K19</f>
        <v>0</v>
      </c>
      <c r="K20" s="49"/>
      <c r="L20" s="48">
        <f>L19+M19</f>
        <v>72815476</v>
      </c>
      <c r="M20" s="50"/>
      <c r="N20" s="19">
        <f>B20+D20+F20+H20+J20</f>
        <v>72815476</v>
      </c>
      <c r="P20" s="5" t="s">
        <v>0</v>
      </c>
      <c r="Q20" s="48">
        <f>Q19+R19</f>
        <v>9822</v>
      </c>
      <c r="R20" s="49"/>
      <c r="S20" s="48">
        <f>S19+T19</f>
        <v>1426</v>
      </c>
      <c r="T20" s="49"/>
      <c r="U20" s="48">
        <f>U19+V19</f>
        <v>869</v>
      </c>
      <c r="V20" s="49"/>
      <c r="W20" s="48">
        <f>W19+X19</f>
        <v>7797</v>
      </c>
      <c r="X20" s="49"/>
      <c r="Y20" s="48">
        <f>Y19+Z19</f>
        <v>1844</v>
      </c>
      <c r="Z20" s="49"/>
      <c r="AA20" s="48">
        <f>AA19+AB19</f>
        <v>21758</v>
      </c>
      <c r="AB20" s="49"/>
      <c r="AC20" s="20">
        <f>Q20+S20+U20+W20+Y20</f>
        <v>21758</v>
      </c>
      <c r="AE20" s="5" t="s">
        <v>0</v>
      </c>
      <c r="AF20" s="28">
        <f>IFERROR(B20/Q20,"N.A.")</f>
        <v>4737.9932803909587</v>
      </c>
      <c r="AG20" s="29"/>
      <c r="AH20" s="28">
        <f>IFERROR(D20/S20,"N.A.")</f>
        <v>2847.1009817671811</v>
      </c>
      <c r="AI20" s="29"/>
      <c r="AJ20" s="28">
        <f>IFERROR(F20/U20,"N.A.")</f>
        <v>8600.2071346375142</v>
      </c>
      <c r="AK20" s="29"/>
      <c r="AL20" s="28">
        <f>IFERROR(H20/W20,"N.A.")</f>
        <v>1891.1581377452867</v>
      </c>
      <c r="AM20" s="29"/>
      <c r="AN20" s="28">
        <f>IFERROR(J20/Y20,"N.A.")</f>
        <v>0</v>
      </c>
      <c r="AO20" s="29"/>
      <c r="AP20" s="28">
        <f>IFERROR(L20/AA20,"N.A.")</f>
        <v>3346.6070410883353</v>
      </c>
      <c r="AQ20" s="29"/>
      <c r="AR20" s="17">
        <f>IFERROR(N20/AC20, "N.A.")</f>
        <v>3346.6070410883353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2036909.9999999998</v>
      </c>
      <c r="C27" s="2"/>
      <c r="D27" s="2">
        <v>864666</v>
      </c>
      <c r="E27" s="2"/>
      <c r="F27" s="2">
        <v>2505180</v>
      </c>
      <c r="G27" s="2"/>
      <c r="H27" s="2">
        <v>10328405</v>
      </c>
      <c r="I27" s="2"/>
      <c r="J27" s="2">
        <v>0</v>
      </c>
      <c r="K27" s="2"/>
      <c r="L27" s="1">
        <f t="shared" ref="L27:M30" si="13">B27+D27+F27+H27+J27</f>
        <v>15735161</v>
      </c>
      <c r="M27" s="13">
        <f t="shared" si="13"/>
        <v>0</v>
      </c>
      <c r="N27" s="14">
        <f>L27+M27</f>
        <v>15735161</v>
      </c>
      <c r="P27" s="3" t="s">
        <v>12</v>
      </c>
      <c r="Q27" s="2">
        <v>540</v>
      </c>
      <c r="R27" s="2">
        <v>0</v>
      </c>
      <c r="S27" s="2">
        <v>360</v>
      </c>
      <c r="T27" s="2">
        <v>0</v>
      </c>
      <c r="U27" s="2">
        <v>373</v>
      </c>
      <c r="V27" s="2">
        <v>0</v>
      </c>
      <c r="W27" s="2">
        <v>1684</v>
      </c>
      <c r="X27" s="2">
        <v>0</v>
      </c>
      <c r="Y27" s="2">
        <v>213</v>
      </c>
      <c r="Z27" s="2">
        <v>0</v>
      </c>
      <c r="AA27" s="1">
        <f t="shared" ref="AA27:AB30" si="14">Q27+S27+U27+W27+Y27</f>
        <v>3170</v>
      </c>
      <c r="AB27" s="13">
        <f t="shared" si="14"/>
        <v>0</v>
      </c>
      <c r="AC27" s="14">
        <f>AA27+AB27</f>
        <v>3170</v>
      </c>
      <c r="AE27" s="3" t="s">
        <v>12</v>
      </c>
      <c r="AF27" s="2">
        <f t="shared" ref="AF27:AR30" si="15">IFERROR(B27/Q27, "N.A.")</f>
        <v>3772.0555555555552</v>
      </c>
      <c r="AG27" s="2" t="str">
        <f t="shared" si="15"/>
        <v>N.A.</v>
      </c>
      <c r="AH27" s="2">
        <f t="shared" si="15"/>
        <v>2401.85</v>
      </c>
      <c r="AI27" s="2" t="str">
        <f t="shared" si="15"/>
        <v>N.A.</v>
      </c>
      <c r="AJ27" s="2">
        <f t="shared" si="15"/>
        <v>6716.3002680965146</v>
      </c>
      <c r="AK27" s="2" t="str">
        <f t="shared" si="15"/>
        <v>N.A.</v>
      </c>
      <c r="AL27" s="2">
        <f t="shared" si="15"/>
        <v>6133.2571258907365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4963.7731861198736</v>
      </c>
      <c r="AQ27" s="16" t="str">
        <f t="shared" si="15"/>
        <v>N.A.</v>
      </c>
      <c r="AR27" s="14">
        <f t="shared" si="15"/>
        <v>4963.7731861198736</v>
      </c>
    </row>
    <row r="28" spans="1:44" ht="15" customHeight="1" thickBot="1" x14ac:dyDescent="0.3">
      <c r="A28" s="3" t="s">
        <v>13</v>
      </c>
      <c r="B28" s="2">
        <v>1025730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1025730</v>
      </c>
      <c r="M28" s="13">
        <f t="shared" si="13"/>
        <v>0</v>
      </c>
      <c r="N28" s="14">
        <f>L28+M28</f>
        <v>1025730</v>
      </c>
      <c r="P28" s="3" t="s">
        <v>13</v>
      </c>
      <c r="Q28" s="2">
        <v>284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284</v>
      </c>
      <c r="AB28" s="13">
        <f t="shared" si="14"/>
        <v>0</v>
      </c>
      <c r="AC28" s="14">
        <f>AA28+AB28</f>
        <v>284</v>
      </c>
      <c r="AE28" s="3" t="s">
        <v>13</v>
      </c>
      <c r="AF28" s="2">
        <f t="shared" si="15"/>
        <v>3611.7253521126759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3611.7253521126759</v>
      </c>
      <c r="AQ28" s="16" t="str">
        <f t="shared" si="15"/>
        <v>N.A.</v>
      </c>
      <c r="AR28" s="14">
        <f t="shared" si="15"/>
        <v>3611.7253521126759</v>
      </c>
    </row>
    <row r="29" spans="1:44" ht="15" customHeight="1" thickBot="1" x14ac:dyDescent="0.3">
      <c r="A29" s="3" t="s">
        <v>14</v>
      </c>
      <c r="B29" s="2">
        <v>8865680</v>
      </c>
      <c r="C29" s="2">
        <v>18154490</v>
      </c>
      <c r="D29" s="2">
        <v>954600</v>
      </c>
      <c r="E29" s="2"/>
      <c r="F29" s="2"/>
      <c r="G29" s="2"/>
      <c r="H29" s="2"/>
      <c r="I29" s="2">
        <v>577800</v>
      </c>
      <c r="J29" s="2">
        <v>0</v>
      </c>
      <c r="K29" s="2"/>
      <c r="L29" s="1">
        <f t="shared" si="13"/>
        <v>9820280</v>
      </c>
      <c r="M29" s="13">
        <f t="shared" si="13"/>
        <v>18732290</v>
      </c>
      <c r="N29" s="14">
        <f>L29+M29</f>
        <v>28552570</v>
      </c>
      <c r="P29" s="3" t="s">
        <v>14</v>
      </c>
      <c r="Q29" s="2">
        <v>2327</v>
      </c>
      <c r="R29" s="2">
        <v>2306</v>
      </c>
      <c r="S29" s="2">
        <v>296</v>
      </c>
      <c r="T29" s="2">
        <v>0</v>
      </c>
      <c r="U29" s="2">
        <v>0</v>
      </c>
      <c r="V29" s="2">
        <v>0</v>
      </c>
      <c r="W29" s="2">
        <v>0</v>
      </c>
      <c r="X29" s="2">
        <v>417</v>
      </c>
      <c r="Y29" s="2">
        <v>77</v>
      </c>
      <c r="Z29" s="2">
        <v>0</v>
      </c>
      <c r="AA29" s="1">
        <f t="shared" si="14"/>
        <v>2700</v>
      </c>
      <c r="AB29" s="13">
        <f t="shared" si="14"/>
        <v>2723</v>
      </c>
      <c r="AC29" s="14">
        <f>AA29+AB29</f>
        <v>5423</v>
      </c>
      <c r="AE29" s="3" t="s">
        <v>14</v>
      </c>
      <c r="AF29" s="2">
        <f t="shared" si="15"/>
        <v>3809.9183498066182</v>
      </c>
      <c r="AG29" s="2">
        <f t="shared" si="15"/>
        <v>7872.718993928881</v>
      </c>
      <c r="AH29" s="2">
        <f t="shared" si="15"/>
        <v>3225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1385.611510791367</v>
      </c>
      <c r="AN29" s="2">
        <f t="shared" si="15"/>
        <v>0</v>
      </c>
      <c r="AO29" s="2" t="str">
        <f t="shared" si="15"/>
        <v>N.A.</v>
      </c>
      <c r="AP29" s="15">
        <f t="shared" si="15"/>
        <v>3637.140740740741</v>
      </c>
      <c r="AQ29" s="16">
        <f t="shared" si="15"/>
        <v>6879.283878075652</v>
      </c>
      <c r="AR29" s="14">
        <f t="shared" si="15"/>
        <v>5265.0875898948925</v>
      </c>
    </row>
    <row r="30" spans="1:44" ht="15" customHeight="1" thickBot="1" x14ac:dyDescent="0.3">
      <c r="A30" s="3" t="s">
        <v>15</v>
      </c>
      <c r="B30" s="2">
        <v>501215.00000000006</v>
      </c>
      <c r="C30" s="2"/>
      <c r="D30" s="2">
        <v>2240700</v>
      </c>
      <c r="E30" s="2"/>
      <c r="F30" s="2"/>
      <c r="G30" s="2">
        <v>1324400</v>
      </c>
      <c r="H30" s="2">
        <v>872625.99999999988</v>
      </c>
      <c r="I30" s="2"/>
      <c r="J30" s="2">
        <v>0</v>
      </c>
      <c r="K30" s="2"/>
      <c r="L30" s="1">
        <f t="shared" si="13"/>
        <v>3614541</v>
      </c>
      <c r="M30" s="13">
        <f t="shared" si="13"/>
        <v>1324400</v>
      </c>
      <c r="N30" s="14">
        <f>L30+M30</f>
        <v>4938941</v>
      </c>
      <c r="P30" s="3" t="s">
        <v>15</v>
      </c>
      <c r="Q30" s="2">
        <v>359</v>
      </c>
      <c r="R30" s="2">
        <v>0</v>
      </c>
      <c r="S30" s="2">
        <v>770</v>
      </c>
      <c r="T30" s="2">
        <v>0</v>
      </c>
      <c r="U30" s="2">
        <v>0</v>
      </c>
      <c r="V30" s="2">
        <v>308</v>
      </c>
      <c r="W30" s="2">
        <v>3313</v>
      </c>
      <c r="X30" s="2">
        <v>0</v>
      </c>
      <c r="Y30" s="2">
        <v>453</v>
      </c>
      <c r="Z30" s="2">
        <v>0</v>
      </c>
      <c r="AA30" s="1">
        <f t="shared" si="14"/>
        <v>4895</v>
      </c>
      <c r="AB30" s="13">
        <f t="shared" si="14"/>
        <v>308</v>
      </c>
      <c r="AC30" s="18">
        <f>AA30+AB30</f>
        <v>5203</v>
      </c>
      <c r="AE30" s="3" t="s">
        <v>15</v>
      </c>
      <c r="AF30" s="2">
        <f t="shared" si="15"/>
        <v>1396.1420612813372</v>
      </c>
      <c r="AG30" s="2" t="str">
        <f t="shared" si="15"/>
        <v>N.A.</v>
      </c>
      <c r="AH30" s="2">
        <f t="shared" si="15"/>
        <v>2910</v>
      </c>
      <c r="AI30" s="2" t="str">
        <f t="shared" si="15"/>
        <v>N.A.</v>
      </c>
      <c r="AJ30" s="2" t="str">
        <f t="shared" si="15"/>
        <v>N.A.</v>
      </c>
      <c r="AK30" s="2">
        <f t="shared" si="15"/>
        <v>4300</v>
      </c>
      <c r="AL30" s="2">
        <f t="shared" si="15"/>
        <v>263.39450648958643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738.41491317671091</v>
      </c>
      <c r="AQ30" s="16">
        <f t="shared" si="15"/>
        <v>4300</v>
      </c>
      <c r="AR30" s="14">
        <f t="shared" si="15"/>
        <v>949.24870267153563</v>
      </c>
    </row>
    <row r="31" spans="1:44" ht="15" customHeight="1" thickBot="1" x14ac:dyDescent="0.3">
      <c r="A31" s="4" t="s">
        <v>16</v>
      </c>
      <c r="B31" s="2">
        <f t="shared" ref="B31:K31" si="16">SUM(B27:B30)</f>
        <v>12429535</v>
      </c>
      <c r="C31" s="2">
        <f t="shared" si="16"/>
        <v>18154490</v>
      </c>
      <c r="D31" s="2">
        <f t="shared" si="16"/>
        <v>4059966</v>
      </c>
      <c r="E31" s="2">
        <f t="shared" si="16"/>
        <v>0</v>
      </c>
      <c r="F31" s="2">
        <f t="shared" si="16"/>
        <v>2505180</v>
      </c>
      <c r="G31" s="2">
        <f t="shared" si="16"/>
        <v>1324400</v>
      </c>
      <c r="H31" s="2">
        <f t="shared" si="16"/>
        <v>11201031</v>
      </c>
      <c r="I31" s="2">
        <f t="shared" si="16"/>
        <v>577800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30195712</v>
      </c>
      <c r="M31" s="13">
        <f t="shared" ref="M31" si="18">C31+E31+G31+I31+K31</f>
        <v>20056690</v>
      </c>
      <c r="N31" s="18">
        <f>L31+M31</f>
        <v>50252402</v>
      </c>
      <c r="P31" s="4" t="s">
        <v>16</v>
      </c>
      <c r="Q31" s="2">
        <f t="shared" ref="Q31:Z31" si="19">SUM(Q27:Q30)</f>
        <v>3510</v>
      </c>
      <c r="R31" s="2">
        <f t="shared" si="19"/>
        <v>2306</v>
      </c>
      <c r="S31" s="2">
        <f t="shared" si="19"/>
        <v>1426</v>
      </c>
      <c r="T31" s="2">
        <f t="shared" si="19"/>
        <v>0</v>
      </c>
      <c r="U31" s="2">
        <f t="shared" si="19"/>
        <v>373</v>
      </c>
      <c r="V31" s="2">
        <f t="shared" si="19"/>
        <v>308</v>
      </c>
      <c r="W31" s="2">
        <f t="shared" si="19"/>
        <v>4997</v>
      </c>
      <c r="X31" s="2">
        <f t="shared" si="19"/>
        <v>417</v>
      </c>
      <c r="Y31" s="2">
        <f t="shared" si="19"/>
        <v>743</v>
      </c>
      <c r="Z31" s="2">
        <f t="shared" si="19"/>
        <v>0</v>
      </c>
      <c r="AA31" s="1">
        <f t="shared" ref="AA31" si="20">Q31+S31+U31+W31+Y31</f>
        <v>11049</v>
      </c>
      <c r="AB31" s="13">
        <f t="shared" ref="AB31" si="21">R31+T31+V31+X31+Z31</f>
        <v>3031</v>
      </c>
      <c r="AC31" s="14">
        <f>AA31+AB31</f>
        <v>14080</v>
      </c>
      <c r="AE31" s="4" t="s">
        <v>16</v>
      </c>
      <c r="AF31" s="2">
        <f t="shared" ref="AF31:AO31" si="22">IFERROR(B31/Q31, "N.A.")</f>
        <v>3541.1780626780628</v>
      </c>
      <c r="AG31" s="2">
        <f t="shared" si="22"/>
        <v>7872.718993928881</v>
      </c>
      <c r="AH31" s="2">
        <f t="shared" si="22"/>
        <v>2847.1009817671811</v>
      </c>
      <c r="AI31" s="2" t="str">
        <f t="shared" si="22"/>
        <v>N.A.</v>
      </c>
      <c r="AJ31" s="2">
        <f t="shared" si="22"/>
        <v>6716.3002680965146</v>
      </c>
      <c r="AK31" s="2">
        <f t="shared" si="22"/>
        <v>4300</v>
      </c>
      <c r="AL31" s="2">
        <f t="shared" si="22"/>
        <v>2241.5511306784069</v>
      </c>
      <c r="AM31" s="2">
        <f t="shared" si="22"/>
        <v>1385.611510791367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2732.8909403565935</v>
      </c>
      <c r="AQ31" s="16">
        <f t="shared" ref="AQ31" si="24">IFERROR(M31/AB31, "N.A.")</f>
        <v>6617.1857472781257</v>
      </c>
      <c r="AR31" s="14">
        <f t="shared" ref="AR31" si="25">IFERROR(N31/AC31, "N.A.")</f>
        <v>3569.0626420454546</v>
      </c>
    </row>
    <row r="32" spans="1:44" ht="15" customHeight="1" thickBot="1" x14ac:dyDescent="0.3">
      <c r="A32" s="5" t="s">
        <v>0</v>
      </c>
      <c r="B32" s="48">
        <f>B31+C31</f>
        <v>30584025</v>
      </c>
      <c r="C32" s="49"/>
      <c r="D32" s="48">
        <f>D31+E31</f>
        <v>4059966</v>
      </c>
      <c r="E32" s="49"/>
      <c r="F32" s="48">
        <f>F31+G31</f>
        <v>3829580</v>
      </c>
      <c r="G32" s="49"/>
      <c r="H32" s="48">
        <f>H31+I31</f>
        <v>11778831</v>
      </c>
      <c r="I32" s="49"/>
      <c r="J32" s="48">
        <f>J31+K31</f>
        <v>0</v>
      </c>
      <c r="K32" s="49"/>
      <c r="L32" s="48">
        <f>L31+M31</f>
        <v>50252402</v>
      </c>
      <c r="M32" s="50"/>
      <c r="N32" s="19">
        <f>B32+D32+F32+H32+J32</f>
        <v>50252402</v>
      </c>
      <c r="P32" s="5" t="s">
        <v>0</v>
      </c>
      <c r="Q32" s="48">
        <f>Q31+R31</f>
        <v>5816</v>
      </c>
      <c r="R32" s="49"/>
      <c r="S32" s="48">
        <f>S31+T31</f>
        <v>1426</v>
      </c>
      <c r="T32" s="49"/>
      <c r="U32" s="48">
        <f>U31+V31</f>
        <v>681</v>
      </c>
      <c r="V32" s="49"/>
      <c r="W32" s="48">
        <f>W31+X31</f>
        <v>5414</v>
      </c>
      <c r="X32" s="49"/>
      <c r="Y32" s="48">
        <f>Y31+Z31</f>
        <v>743</v>
      </c>
      <c r="Z32" s="49"/>
      <c r="AA32" s="48">
        <f>AA31+AB31</f>
        <v>14080</v>
      </c>
      <c r="AB32" s="49"/>
      <c r="AC32" s="20">
        <f>Q32+S32+U32+W32+Y32</f>
        <v>14080</v>
      </c>
      <c r="AE32" s="5" t="s">
        <v>0</v>
      </c>
      <c r="AF32" s="28">
        <f>IFERROR(B32/Q32,"N.A.")</f>
        <v>5258.6012723521317</v>
      </c>
      <c r="AG32" s="29"/>
      <c r="AH32" s="28">
        <f>IFERROR(D32/S32,"N.A.")</f>
        <v>2847.1009817671811</v>
      </c>
      <c r="AI32" s="29"/>
      <c r="AJ32" s="28">
        <f>IFERROR(F32/U32,"N.A.")</f>
        <v>5623.4654919236418</v>
      </c>
      <c r="AK32" s="29"/>
      <c r="AL32" s="28">
        <f>IFERROR(H32/W32,"N.A.")</f>
        <v>2175.6244920576282</v>
      </c>
      <c r="AM32" s="29"/>
      <c r="AN32" s="28">
        <f>IFERROR(J32/Y32,"N.A.")</f>
        <v>0</v>
      </c>
      <c r="AO32" s="29"/>
      <c r="AP32" s="28">
        <f>IFERROR(L32/AA32,"N.A.")</f>
        <v>3569.0626420454546</v>
      </c>
      <c r="AQ32" s="29"/>
      <c r="AR32" s="17">
        <f>IFERROR(N32/AC32, "N.A.")</f>
        <v>3569.0626420454546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501164.99999999988</v>
      </c>
      <c r="C39" s="2"/>
      <c r="D39" s="2"/>
      <c r="E39" s="2"/>
      <c r="F39" s="2">
        <v>3311000</v>
      </c>
      <c r="G39" s="2"/>
      <c r="H39" s="2">
        <v>2143529</v>
      </c>
      <c r="I39" s="2"/>
      <c r="J39" s="2">
        <v>0</v>
      </c>
      <c r="K39" s="2"/>
      <c r="L39" s="1">
        <f t="shared" ref="L39:M42" si="26">B39+D39+F39+H39+J39</f>
        <v>5955694</v>
      </c>
      <c r="M39" s="13">
        <f t="shared" si="26"/>
        <v>0</v>
      </c>
      <c r="N39" s="14">
        <f>L39+M39</f>
        <v>5955694</v>
      </c>
      <c r="P39" s="3" t="s">
        <v>12</v>
      </c>
      <c r="Q39" s="2">
        <v>215</v>
      </c>
      <c r="R39" s="2">
        <v>0</v>
      </c>
      <c r="S39" s="2">
        <v>0</v>
      </c>
      <c r="T39" s="2">
        <v>0</v>
      </c>
      <c r="U39" s="2">
        <v>77</v>
      </c>
      <c r="V39" s="2">
        <v>0</v>
      </c>
      <c r="W39" s="2">
        <v>2010</v>
      </c>
      <c r="X39" s="2">
        <v>0</v>
      </c>
      <c r="Y39" s="2">
        <v>296</v>
      </c>
      <c r="Z39" s="2">
        <v>0</v>
      </c>
      <c r="AA39" s="1">
        <f t="shared" ref="AA39:AB42" si="27">Q39+S39+U39+W39+Y39</f>
        <v>2598</v>
      </c>
      <c r="AB39" s="13">
        <f t="shared" si="27"/>
        <v>0</v>
      </c>
      <c r="AC39" s="14">
        <f>AA39+AB39</f>
        <v>2598</v>
      </c>
      <c r="AE39" s="3" t="s">
        <v>12</v>
      </c>
      <c r="AF39" s="2">
        <f t="shared" ref="AF39:AR42" si="28">IFERROR(B39/Q39, "N.A.")</f>
        <v>2330.9999999999995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43000</v>
      </c>
      <c r="AK39" s="2" t="str">
        <f t="shared" si="28"/>
        <v>N.A.</v>
      </c>
      <c r="AL39" s="2">
        <f t="shared" si="28"/>
        <v>1066.4323383084577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2292.4149345650499</v>
      </c>
      <c r="AQ39" s="16" t="str">
        <f t="shared" si="28"/>
        <v>N.A.</v>
      </c>
      <c r="AR39" s="14">
        <f t="shared" si="28"/>
        <v>2292.4149345650499</v>
      </c>
    </row>
    <row r="40" spans="1:44" ht="15" customHeight="1" thickBot="1" x14ac:dyDescent="0.3">
      <c r="A40" s="3" t="s">
        <v>13</v>
      </c>
      <c r="B40" s="2">
        <v>222000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222000</v>
      </c>
      <c r="M40" s="13">
        <f t="shared" si="26"/>
        <v>0</v>
      </c>
      <c r="N40" s="14">
        <f>L40+M40</f>
        <v>222000</v>
      </c>
      <c r="P40" s="3" t="s">
        <v>13</v>
      </c>
      <c r="Q40" s="2">
        <v>111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111</v>
      </c>
      <c r="AB40" s="13">
        <f t="shared" si="27"/>
        <v>0</v>
      </c>
      <c r="AC40" s="14">
        <f>AA40+AB40</f>
        <v>111</v>
      </c>
      <c r="AE40" s="3" t="s">
        <v>13</v>
      </c>
      <c r="AF40" s="2">
        <f t="shared" si="28"/>
        <v>2000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2000</v>
      </c>
      <c r="AQ40" s="16" t="str">
        <f t="shared" si="28"/>
        <v>N.A.</v>
      </c>
      <c r="AR40" s="14">
        <f t="shared" si="28"/>
        <v>2000</v>
      </c>
    </row>
    <row r="41" spans="1:44" ht="15" customHeight="1" thickBot="1" x14ac:dyDescent="0.3">
      <c r="A41" s="3" t="s">
        <v>14</v>
      </c>
      <c r="B41" s="2">
        <v>5941699.9999999991</v>
      </c>
      <c r="C41" s="2">
        <v>9287679.9999999981</v>
      </c>
      <c r="D41" s="2"/>
      <c r="E41" s="2"/>
      <c r="F41" s="2"/>
      <c r="G41" s="2">
        <v>333000</v>
      </c>
      <c r="H41" s="2"/>
      <c r="I41" s="2">
        <v>823000</v>
      </c>
      <c r="J41" s="2">
        <v>0</v>
      </c>
      <c r="K41" s="2"/>
      <c r="L41" s="1">
        <f t="shared" si="26"/>
        <v>5941699.9999999991</v>
      </c>
      <c r="M41" s="13">
        <f t="shared" si="26"/>
        <v>10443679.999999998</v>
      </c>
      <c r="N41" s="14">
        <f>L41+M41</f>
        <v>16385379.999999996</v>
      </c>
      <c r="P41" s="3" t="s">
        <v>14</v>
      </c>
      <c r="Q41" s="2">
        <v>2214</v>
      </c>
      <c r="R41" s="2">
        <v>1466</v>
      </c>
      <c r="S41" s="2">
        <v>0</v>
      </c>
      <c r="T41" s="2">
        <v>0</v>
      </c>
      <c r="U41" s="2">
        <v>0</v>
      </c>
      <c r="V41" s="2">
        <v>111</v>
      </c>
      <c r="W41" s="2">
        <v>0</v>
      </c>
      <c r="X41" s="2">
        <v>373</v>
      </c>
      <c r="Y41" s="2">
        <v>694</v>
      </c>
      <c r="Z41" s="2">
        <v>0</v>
      </c>
      <c r="AA41" s="1">
        <f t="shared" si="27"/>
        <v>2908</v>
      </c>
      <c r="AB41" s="13">
        <f t="shared" si="27"/>
        <v>1950</v>
      </c>
      <c r="AC41" s="14">
        <f>AA41+AB41</f>
        <v>4858</v>
      </c>
      <c r="AE41" s="3" t="s">
        <v>14</v>
      </c>
      <c r="AF41" s="2">
        <f t="shared" si="28"/>
        <v>2683.6946702800356</v>
      </c>
      <c r="AG41" s="2">
        <f t="shared" si="28"/>
        <v>6335.3888130968608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3000</v>
      </c>
      <c r="AL41" s="2" t="str">
        <f t="shared" si="28"/>
        <v>N.A.</v>
      </c>
      <c r="AM41" s="2">
        <f t="shared" si="28"/>
        <v>2206.4343163538874</v>
      </c>
      <c r="AN41" s="2">
        <f t="shared" si="28"/>
        <v>0</v>
      </c>
      <c r="AO41" s="2" t="str">
        <f t="shared" si="28"/>
        <v>N.A.</v>
      </c>
      <c r="AP41" s="15">
        <f t="shared" si="28"/>
        <v>2043.2255845942225</v>
      </c>
      <c r="AQ41" s="16">
        <f t="shared" si="28"/>
        <v>5355.7333333333327</v>
      </c>
      <c r="AR41" s="14">
        <f t="shared" si="28"/>
        <v>3372.8653766982288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111</v>
      </c>
      <c r="Z42" s="2">
        <v>0</v>
      </c>
      <c r="AA42" s="1">
        <f t="shared" si="27"/>
        <v>111</v>
      </c>
      <c r="AB42" s="13">
        <f t="shared" si="27"/>
        <v>0</v>
      </c>
      <c r="AC42" s="14">
        <f>AA42+AB42</f>
        <v>111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6664864.9999999991</v>
      </c>
      <c r="C43" s="2">
        <f t="shared" si="29"/>
        <v>9287679.9999999981</v>
      </c>
      <c r="D43" s="2">
        <f t="shared" si="29"/>
        <v>0</v>
      </c>
      <c r="E43" s="2">
        <f t="shared" si="29"/>
        <v>0</v>
      </c>
      <c r="F43" s="2">
        <f t="shared" si="29"/>
        <v>3311000</v>
      </c>
      <c r="G43" s="2">
        <f t="shared" si="29"/>
        <v>333000</v>
      </c>
      <c r="H43" s="2">
        <f t="shared" si="29"/>
        <v>2143529</v>
      </c>
      <c r="I43" s="2">
        <f t="shared" si="29"/>
        <v>823000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12119394</v>
      </c>
      <c r="M43" s="13">
        <f t="shared" ref="M43" si="31">C43+E43+G43+I43+K43</f>
        <v>10443679.999999998</v>
      </c>
      <c r="N43" s="18">
        <f>L43+M43</f>
        <v>22563074</v>
      </c>
      <c r="P43" s="4" t="s">
        <v>16</v>
      </c>
      <c r="Q43" s="2">
        <f t="shared" ref="Q43:Z43" si="32">SUM(Q39:Q42)</f>
        <v>2540</v>
      </c>
      <c r="R43" s="2">
        <f t="shared" si="32"/>
        <v>1466</v>
      </c>
      <c r="S43" s="2">
        <f t="shared" si="32"/>
        <v>0</v>
      </c>
      <c r="T43" s="2">
        <f t="shared" si="32"/>
        <v>0</v>
      </c>
      <c r="U43" s="2">
        <f t="shared" si="32"/>
        <v>77</v>
      </c>
      <c r="V43" s="2">
        <f t="shared" si="32"/>
        <v>111</v>
      </c>
      <c r="W43" s="2">
        <f t="shared" si="32"/>
        <v>2010</v>
      </c>
      <c r="X43" s="2">
        <f t="shared" si="32"/>
        <v>373</v>
      </c>
      <c r="Y43" s="2">
        <f t="shared" si="32"/>
        <v>1101</v>
      </c>
      <c r="Z43" s="2">
        <f t="shared" si="32"/>
        <v>0</v>
      </c>
      <c r="AA43" s="1">
        <f t="shared" ref="AA43" si="33">Q43+S43+U43+W43+Y43</f>
        <v>5728</v>
      </c>
      <c r="AB43" s="13">
        <f t="shared" ref="AB43" si="34">R43+T43+V43+X43+Z43</f>
        <v>1950</v>
      </c>
      <c r="AC43" s="18">
        <f>AA43+AB43</f>
        <v>7678</v>
      </c>
      <c r="AE43" s="4" t="s">
        <v>16</v>
      </c>
      <c r="AF43" s="2">
        <f t="shared" ref="AF43:AO43" si="35">IFERROR(B43/Q43, "N.A.")</f>
        <v>2623.9625984251966</v>
      </c>
      <c r="AG43" s="2">
        <f t="shared" si="35"/>
        <v>6335.3888130968608</v>
      </c>
      <c r="AH43" s="2" t="str">
        <f t="shared" si="35"/>
        <v>N.A.</v>
      </c>
      <c r="AI43" s="2" t="str">
        <f t="shared" si="35"/>
        <v>N.A.</v>
      </c>
      <c r="AJ43" s="2">
        <f t="shared" si="35"/>
        <v>43000</v>
      </c>
      <c r="AK43" s="2">
        <f t="shared" si="35"/>
        <v>3000</v>
      </c>
      <c r="AL43" s="2">
        <f t="shared" si="35"/>
        <v>1066.4323383084577</v>
      </c>
      <c r="AM43" s="2">
        <f t="shared" si="35"/>
        <v>2206.4343163538874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2115.8159916201116</v>
      </c>
      <c r="AQ43" s="16">
        <f t="shared" ref="AQ43" si="37">IFERROR(M43/AB43, "N.A.")</f>
        <v>5355.7333333333327</v>
      </c>
      <c r="AR43" s="14">
        <f t="shared" ref="AR43" si="38">IFERROR(N43/AC43, "N.A.")</f>
        <v>2938.6655379004951</v>
      </c>
    </row>
    <row r="44" spans="1:44" ht="15" customHeight="1" thickBot="1" x14ac:dyDescent="0.3">
      <c r="A44" s="5" t="s">
        <v>0</v>
      </c>
      <c r="B44" s="48">
        <f>B43+C43</f>
        <v>15952544.999999996</v>
      </c>
      <c r="C44" s="49"/>
      <c r="D44" s="48">
        <f>D43+E43</f>
        <v>0</v>
      </c>
      <c r="E44" s="49"/>
      <c r="F44" s="48">
        <f>F43+G43</f>
        <v>3644000</v>
      </c>
      <c r="G44" s="49"/>
      <c r="H44" s="48">
        <f>H43+I43</f>
        <v>2966529</v>
      </c>
      <c r="I44" s="49"/>
      <c r="J44" s="48">
        <f>J43+K43</f>
        <v>0</v>
      </c>
      <c r="K44" s="49"/>
      <c r="L44" s="48">
        <f>L43+M43</f>
        <v>22563074</v>
      </c>
      <c r="M44" s="50"/>
      <c r="N44" s="19">
        <f>B44+D44+F44+H44+J44</f>
        <v>22563073.999999996</v>
      </c>
      <c r="P44" s="5" t="s">
        <v>0</v>
      </c>
      <c r="Q44" s="48">
        <f>Q43+R43</f>
        <v>4006</v>
      </c>
      <c r="R44" s="49"/>
      <c r="S44" s="48">
        <f>S43+T43</f>
        <v>0</v>
      </c>
      <c r="T44" s="49"/>
      <c r="U44" s="48">
        <f>U43+V43</f>
        <v>188</v>
      </c>
      <c r="V44" s="49"/>
      <c r="W44" s="48">
        <f>W43+X43</f>
        <v>2383</v>
      </c>
      <c r="X44" s="49"/>
      <c r="Y44" s="48">
        <f>Y43+Z43</f>
        <v>1101</v>
      </c>
      <c r="Z44" s="49"/>
      <c r="AA44" s="48">
        <f>AA43+AB43</f>
        <v>7678</v>
      </c>
      <c r="AB44" s="50"/>
      <c r="AC44" s="19">
        <f>Q44+S44+U44+W44+Y44</f>
        <v>7678</v>
      </c>
      <c r="AE44" s="5" t="s">
        <v>0</v>
      </c>
      <c r="AF44" s="28">
        <f>IFERROR(B44/Q44,"N.A.")</f>
        <v>3982.1630054917614</v>
      </c>
      <c r="AG44" s="29"/>
      <c r="AH44" s="28" t="str">
        <f>IFERROR(D44/S44,"N.A.")</f>
        <v>N.A.</v>
      </c>
      <c r="AI44" s="29"/>
      <c r="AJ44" s="28">
        <f>IFERROR(F44/U44,"N.A.")</f>
        <v>19382.978723404256</v>
      </c>
      <c r="AK44" s="29"/>
      <c r="AL44" s="28">
        <f>IFERROR(H44/W44,"N.A.")</f>
        <v>1244.8715904322282</v>
      </c>
      <c r="AM44" s="29"/>
      <c r="AN44" s="28">
        <f>IFERROR(J44/Y44,"N.A.")</f>
        <v>0</v>
      </c>
      <c r="AO44" s="29"/>
      <c r="AP44" s="28">
        <f>IFERROR(L44/AA44,"N.A.")</f>
        <v>2938.6655379004951</v>
      </c>
      <c r="AQ44" s="29"/>
      <c r="AR44" s="17">
        <f>IFERROR(N44/AC44, "N.A.")</f>
        <v>2938.6655379004947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3525663.9999999995</v>
      </c>
      <c r="C15" s="2"/>
      <c r="D15" s="2"/>
      <c r="E15" s="2"/>
      <c r="F15" s="2">
        <v>4224250</v>
      </c>
      <c r="G15" s="2"/>
      <c r="H15" s="2">
        <v>3941544.9999999991</v>
      </c>
      <c r="I15" s="2"/>
      <c r="J15" s="2">
        <v>0</v>
      </c>
      <c r="K15" s="2"/>
      <c r="L15" s="1">
        <f t="shared" ref="L15:M18" si="0">B15+D15+F15+H15+J15</f>
        <v>11691459</v>
      </c>
      <c r="M15" s="13">
        <f t="shared" si="0"/>
        <v>0</v>
      </c>
      <c r="N15" s="14">
        <f>L15+M15</f>
        <v>11691459</v>
      </c>
      <c r="P15" s="3" t="s">
        <v>12</v>
      </c>
      <c r="Q15" s="2">
        <v>856</v>
      </c>
      <c r="R15" s="2">
        <v>0</v>
      </c>
      <c r="S15" s="2">
        <v>0</v>
      </c>
      <c r="T15" s="2">
        <v>0</v>
      </c>
      <c r="U15" s="2">
        <v>536</v>
      </c>
      <c r="V15" s="2">
        <v>0</v>
      </c>
      <c r="W15" s="2">
        <v>1140</v>
      </c>
      <c r="X15" s="2">
        <v>0</v>
      </c>
      <c r="Y15" s="2">
        <v>246</v>
      </c>
      <c r="Z15" s="2">
        <v>0</v>
      </c>
      <c r="AA15" s="1">
        <f t="shared" ref="AA15:AB18" si="1">Q15+S15+U15+W15+Y15</f>
        <v>2778</v>
      </c>
      <c r="AB15" s="13">
        <f t="shared" si="1"/>
        <v>0</v>
      </c>
      <c r="AC15" s="14">
        <f>AA15+AB15</f>
        <v>2778</v>
      </c>
      <c r="AE15" s="3" t="s">
        <v>12</v>
      </c>
      <c r="AF15" s="2">
        <f t="shared" ref="AF15:AR18" si="2">IFERROR(B15/Q15, "N.A.")</f>
        <v>4118.7663551401865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7881.063432835821</v>
      </c>
      <c r="AK15" s="2" t="str">
        <f t="shared" si="2"/>
        <v>N.A.</v>
      </c>
      <c r="AL15" s="2">
        <f t="shared" si="2"/>
        <v>3457.4956140350869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4208.5885529157667</v>
      </c>
      <c r="AQ15" s="16" t="str">
        <f t="shared" si="2"/>
        <v>N.A.</v>
      </c>
      <c r="AR15" s="14">
        <f t="shared" si="2"/>
        <v>4208.5885529157667</v>
      </c>
    </row>
    <row r="16" spans="1:44" ht="15" customHeight="1" thickBot="1" x14ac:dyDescent="0.3">
      <c r="A16" s="3" t="s">
        <v>13</v>
      </c>
      <c r="B16" s="2">
        <v>1589740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1589740</v>
      </c>
      <c r="M16" s="13">
        <f t="shared" si="0"/>
        <v>0</v>
      </c>
      <c r="N16" s="14">
        <f>L16+M16</f>
        <v>1589740</v>
      </c>
      <c r="P16" s="3" t="s">
        <v>13</v>
      </c>
      <c r="Q16" s="2">
        <v>391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391</v>
      </c>
      <c r="AB16" s="13">
        <f t="shared" si="1"/>
        <v>0</v>
      </c>
      <c r="AC16" s="14">
        <f>AA16+AB16</f>
        <v>391</v>
      </c>
      <c r="AE16" s="3" t="s">
        <v>13</v>
      </c>
      <c r="AF16" s="2">
        <f t="shared" si="2"/>
        <v>4065.8312020460357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4065.8312020460357</v>
      </c>
      <c r="AQ16" s="16" t="str">
        <f t="shared" si="2"/>
        <v>N.A.</v>
      </c>
      <c r="AR16" s="14">
        <f t="shared" si="2"/>
        <v>4065.8312020460357</v>
      </c>
    </row>
    <row r="17" spans="1:44" ht="15" customHeight="1" thickBot="1" x14ac:dyDescent="0.3">
      <c r="A17" s="3" t="s">
        <v>14</v>
      </c>
      <c r="B17" s="2">
        <v>2330000</v>
      </c>
      <c r="C17" s="2">
        <v>20211439.999999996</v>
      </c>
      <c r="D17" s="2">
        <v>2426490</v>
      </c>
      <c r="E17" s="2">
        <v>0</v>
      </c>
      <c r="F17" s="2"/>
      <c r="G17" s="2">
        <v>2202600</v>
      </c>
      <c r="H17" s="2"/>
      <c r="I17" s="2">
        <v>4317670.0000000009</v>
      </c>
      <c r="J17" s="2">
        <v>0</v>
      </c>
      <c r="K17" s="2"/>
      <c r="L17" s="1">
        <f t="shared" si="0"/>
        <v>4756490</v>
      </c>
      <c r="M17" s="13">
        <f t="shared" si="0"/>
        <v>26731709.999999996</v>
      </c>
      <c r="N17" s="14">
        <f>L17+M17</f>
        <v>31488199.999999996</v>
      </c>
      <c r="P17" s="3" t="s">
        <v>14</v>
      </c>
      <c r="Q17" s="2">
        <v>509</v>
      </c>
      <c r="R17" s="2">
        <v>3664</v>
      </c>
      <c r="S17" s="2">
        <v>327</v>
      </c>
      <c r="T17" s="2">
        <v>145</v>
      </c>
      <c r="U17" s="2">
        <v>0</v>
      </c>
      <c r="V17" s="2">
        <v>275</v>
      </c>
      <c r="W17" s="2">
        <v>0</v>
      </c>
      <c r="X17" s="2">
        <v>321</v>
      </c>
      <c r="Y17" s="2">
        <v>232</v>
      </c>
      <c r="Z17" s="2">
        <v>0</v>
      </c>
      <c r="AA17" s="1">
        <f t="shared" si="1"/>
        <v>1068</v>
      </c>
      <c r="AB17" s="13">
        <f t="shared" si="1"/>
        <v>4405</v>
      </c>
      <c r="AC17" s="14">
        <f>AA17+AB17</f>
        <v>5473</v>
      </c>
      <c r="AE17" s="3" t="s">
        <v>14</v>
      </c>
      <c r="AF17" s="2">
        <f t="shared" si="2"/>
        <v>4577.6031434184679</v>
      </c>
      <c r="AG17" s="2">
        <f t="shared" si="2"/>
        <v>5516.2227074235798</v>
      </c>
      <c r="AH17" s="2">
        <f t="shared" si="2"/>
        <v>7420.45871559633</v>
      </c>
      <c r="AI17" s="2">
        <f t="shared" si="2"/>
        <v>0</v>
      </c>
      <c r="AJ17" s="2" t="str">
        <f t="shared" si="2"/>
        <v>N.A.</v>
      </c>
      <c r="AK17" s="2">
        <f t="shared" si="2"/>
        <v>8009.454545454545</v>
      </c>
      <c r="AL17" s="2" t="str">
        <f t="shared" si="2"/>
        <v>N.A.</v>
      </c>
      <c r="AM17" s="2">
        <f t="shared" si="2"/>
        <v>13450.685358255454</v>
      </c>
      <c r="AN17" s="2">
        <f t="shared" si="2"/>
        <v>0</v>
      </c>
      <c r="AO17" s="2" t="str">
        <f t="shared" si="2"/>
        <v>N.A.</v>
      </c>
      <c r="AP17" s="15">
        <f t="shared" si="2"/>
        <v>4453.6423220973784</v>
      </c>
      <c r="AQ17" s="16">
        <f t="shared" si="2"/>
        <v>6068.4926220204306</v>
      </c>
      <c r="AR17" s="14">
        <f t="shared" si="2"/>
        <v>5753.3710944637305</v>
      </c>
    </row>
    <row r="18" spans="1:44" ht="15" customHeight="1" thickBot="1" x14ac:dyDescent="0.3">
      <c r="A18" s="3" t="s">
        <v>15</v>
      </c>
      <c r="B18" s="2">
        <v>278640</v>
      </c>
      <c r="C18" s="2"/>
      <c r="D18" s="2"/>
      <c r="E18" s="2"/>
      <c r="F18" s="2"/>
      <c r="G18" s="2">
        <v>0</v>
      </c>
      <c r="H18" s="2">
        <v>289999.99999999994</v>
      </c>
      <c r="I18" s="2"/>
      <c r="J18" s="2">
        <v>0</v>
      </c>
      <c r="K18" s="2"/>
      <c r="L18" s="1">
        <f t="shared" si="0"/>
        <v>568640</v>
      </c>
      <c r="M18" s="13">
        <f t="shared" si="0"/>
        <v>0</v>
      </c>
      <c r="N18" s="14">
        <f>L18+M18</f>
        <v>568640</v>
      </c>
      <c r="P18" s="3" t="s">
        <v>15</v>
      </c>
      <c r="Q18" s="2">
        <v>81</v>
      </c>
      <c r="R18" s="2">
        <v>0</v>
      </c>
      <c r="S18" s="2">
        <v>0</v>
      </c>
      <c r="T18" s="2">
        <v>0</v>
      </c>
      <c r="U18" s="2">
        <v>0</v>
      </c>
      <c r="V18" s="2">
        <v>58</v>
      </c>
      <c r="W18" s="2">
        <v>666</v>
      </c>
      <c r="X18" s="2">
        <v>0</v>
      </c>
      <c r="Y18" s="2">
        <v>371</v>
      </c>
      <c r="Z18" s="2">
        <v>0</v>
      </c>
      <c r="AA18" s="1">
        <f t="shared" si="1"/>
        <v>1118</v>
      </c>
      <c r="AB18" s="13">
        <f t="shared" si="1"/>
        <v>58</v>
      </c>
      <c r="AC18" s="18">
        <f>AA18+AB18</f>
        <v>1176</v>
      </c>
      <c r="AE18" s="3" t="s">
        <v>15</v>
      </c>
      <c r="AF18" s="2">
        <f t="shared" si="2"/>
        <v>3440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435.43543543543535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508.62254025044723</v>
      </c>
      <c r="AQ18" s="16">
        <f t="shared" si="2"/>
        <v>0</v>
      </c>
      <c r="AR18" s="14">
        <f t="shared" si="2"/>
        <v>483.53741496598639</v>
      </c>
    </row>
    <row r="19" spans="1:44" ht="15" customHeight="1" thickBot="1" x14ac:dyDescent="0.3">
      <c r="A19" s="4" t="s">
        <v>16</v>
      </c>
      <c r="B19" s="2">
        <f t="shared" ref="B19:K19" si="3">SUM(B15:B18)</f>
        <v>7724044</v>
      </c>
      <c r="C19" s="2">
        <f t="shared" si="3"/>
        <v>20211439.999999996</v>
      </c>
      <c r="D19" s="2">
        <f t="shared" si="3"/>
        <v>2426490</v>
      </c>
      <c r="E19" s="2">
        <f t="shared" si="3"/>
        <v>0</v>
      </c>
      <c r="F19" s="2">
        <f t="shared" si="3"/>
        <v>4224250</v>
      </c>
      <c r="G19" s="2">
        <f t="shared" si="3"/>
        <v>2202600</v>
      </c>
      <c r="H19" s="2">
        <f t="shared" si="3"/>
        <v>4231544.9999999991</v>
      </c>
      <c r="I19" s="2">
        <f t="shared" si="3"/>
        <v>4317670.0000000009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18606329</v>
      </c>
      <c r="M19" s="13">
        <f t="shared" ref="M19" si="5">C19+E19+G19+I19+K19</f>
        <v>26731709.999999996</v>
      </c>
      <c r="N19" s="18">
        <f>L19+M19</f>
        <v>45338039</v>
      </c>
      <c r="P19" s="4" t="s">
        <v>16</v>
      </c>
      <c r="Q19" s="2">
        <f t="shared" ref="Q19:Z19" si="6">SUM(Q15:Q18)</f>
        <v>1837</v>
      </c>
      <c r="R19" s="2">
        <f t="shared" si="6"/>
        <v>3664</v>
      </c>
      <c r="S19" s="2">
        <f t="shared" si="6"/>
        <v>327</v>
      </c>
      <c r="T19" s="2">
        <f t="shared" si="6"/>
        <v>145</v>
      </c>
      <c r="U19" s="2">
        <f t="shared" si="6"/>
        <v>536</v>
      </c>
      <c r="V19" s="2">
        <f t="shared" si="6"/>
        <v>333</v>
      </c>
      <c r="W19" s="2">
        <f t="shared" si="6"/>
        <v>1806</v>
      </c>
      <c r="X19" s="2">
        <f t="shared" si="6"/>
        <v>321</v>
      </c>
      <c r="Y19" s="2">
        <f t="shared" si="6"/>
        <v>849</v>
      </c>
      <c r="Z19" s="2">
        <f t="shared" si="6"/>
        <v>0</v>
      </c>
      <c r="AA19" s="1">
        <f t="shared" ref="AA19" si="7">Q19+S19+U19+W19+Y19</f>
        <v>5355</v>
      </c>
      <c r="AB19" s="13">
        <f t="shared" ref="AB19" si="8">R19+T19+V19+X19+Z19</f>
        <v>4463</v>
      </c>
      <c r="AC19" s="14">
        <f>AA19+AB19</f>
        <v>9818</v>
      </c>
      <c r="AE19" s="4" t="s">
        <v>16</v>
      </c>
      <c r="AF19" s="2">
        <f t="shared" ref="AF19:AO19" si="9">IFERROR(B19/Q19, "N.A.")</f>
        <v>4204.7054980947196</v>
      </c>
      <c r="AG19" s="2">
        <f t="shared" si="9"/>
        <v>5516.2227074235798</v>
      </c>
      <c r="AH19" s="2">
        <f t="shared" si="9"/>
        <v>7420.45871559633</v>
      </c>
      <c r="AI19" s="2">
        <f t="shared" si="9"/>
        <v>0</v>
      </c>
      <c r="AJ19" s="2">
        <f t="shared" si="9"/>
        <v>7881.063432835821</v>
      </c>
      <c r="AK19" s="2">
        <f t="shared" si="9"/>
        <v>6614.4144144144148</v>
      </c>
      <c r="AL19" s="2">
        <f t="shared" si="9"/>
        <v>2343.0481727574747</v>
      </c>
      <c r="AM19" s="2">
        <f t="shared" si="9"/>
        <v>13450.685358255454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3474.5712418300654</v>
      </c>
      <c r="AQ19" s="16">
        <f t="shared" ref="AQ19" si="11">IFERROR(M19/AB19, "N.A.")</f>
        <v>5989.6280528792286</v>
      </c>
      <c r="AR19" s="14">
        <f t="shared" ref="AR19" si="12">IFERROR(N19/AC19, "N.A.")</f>
        <v>4617.848747199022</v>
      </c>
    </row>
    <row r="20" spans="1:44" ht="15" customHeight="1" thickBot="1" x14ac:dyDescent="0.3">
      <c r="A20" s="5" t="s">
        <v>0</v>
      </c>
      <c r="B20" s="48">
        <f>B19+C19</f>
        <v>27935483.999999996</v>
      </c>
      <c r="C20" s="49"/>
      <c r="D20" s="48">
        <f>D19+E19</f>
        <v>2426490</v>
      </c>
      <c r="E20" s="49"/>
      <c r="F20" s="48">
        <f>F19+G19</f>
        <v>6426850</v>
      </c>
      <c r="G20" s="49"/>
      <c r="H20" s="48">
        <f>H19+I19</f>
        <v>8549215</v>
      </c>
      <c r="I20" s="49"/>
      <c r="J20" s="48">
        <f>J19+K19</f>
        <v>0</v>
      </c>
      <c r="K20" s="49"/>
      <c r="L20" s="48">
        <f>L19+M19</f>
        <v>45338039</v>
      </c>
      <c r="M20" s="50"/>
      <c r="N20" s="19">
        <f>B20+D20+F20+H20+J20</f>
        <v>45338039</v>
      </c>
      <c r="P20" s="5" t="s">
        <v>0</v>
      </c>
      <c r="Q20" s="48">
        <f>Q19+R19</f>
        <v>5501</v>
      </c>
      <c r="R20" s="49"/>
      <c r="S20" s="48">
        <f>S19+T19</f>
        <v>472</v>
      </c>
      <c r="T20" s="49"/>
      <c r="U20" s="48">
        <f>U19+V19</f>
        <v>869</v>
      </c>
      <c r="V20" s="49"/>
      <c r="W20" s="48">
        <f>W19+X19</f>
        <v>2127</v>
      </c>
      <c r="X20" s="49"/>
      <c r="Y20" s="48">
        <f>Y19+Z19</f>
        <v>849</v>
      </c>
      <c r="Z20" s="49"/>
      <c r="AA20" s="48">
        <f>AA19+AB19</f>
        <v>9818</v>
      </c>
      <c r="AB20" s="49"/>
      <c r="AC20" s="20">
        <f>Q20+S20+U20+W20+Y20</f>
        <v>9818</v>
      </c>
      <c r="AE20" s="5" t="s">
        <v>0</v>
      </c>
      <c r="AF20" s="28">
        <f>IFERROR(B20/Q20,"N.A.")</f>
        <v>5078.2555898927458</v>
      </c>
      <c r="AG20" s="29"/>
      <c r="AH20" s="28">
        <f>IFERROR(D20/S20,"N.A.")</f>
        <v>5140.8686440677966</v>
      </c>
      <c r="AI20" s="29"/>
      <c r="AJ20" s="28">
        <f>IFERROR(F20/U20,"N.A.")</f>
        <v>7395.6846950517838</v>
      </c>
      <c r="AK20" s="29"/>
      <c r="AL20" s="28">
        <f>IFERROR(H20/W20,"N.A.")</f>
        <v>4019.3770568876353</v>
      </c>
      <c r="AM20" s="29"/>
      <c r="AN20" s="28">
        <f>IFERROR(J20/Y20,"N.A.")</f>
        <v>0</v>
      </c>
      <c r="AO20" s="29"/>
      <c r="AP20" s="28">
        <f>IFERROR(L20/AA20,"N.A.")</f>
        <v>4617.848747199022</v>
      </c>
      <c r="AQ20" s="29"/>
      <c r="AR20" s="17">
        <f>IFERROR(N20/AC20, "N.A.")</f>
        <v>4617.848747199022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2775650</v>
      </c>
      <c r="C27" s="2"/>
      <c r="D27" s="2"/>
      <c r="E27" s="2"/>
      <c r="F27" s="2">
        <v>2353750</v>
      </c>
      <c r="G27" s="2"/>
      <c r="H27" s="2">
        <v>3844345.0000000005</v>
      </c>
      <c r="I27" s="2"/>
      <c r="J27" s="2">
        <v>0</v>
      </c>
      <c r="K27" s="2"/>
      <c r="L27" s="1">
        <f t="shared" ref="L27:M30" si="13">B27+D27+F27+H27+J27</f>
        <v>8973745</v>
      </c>
      <c r="M27" s="13">
        <f t="shared" si="13"/>
        <v>0</v>
      </c>
      <c r="N27" s="14">
        <f>L27+M27</f>
        <v>8973745</v>
      </c>
      <c r="P27" s="3" t="s">
        <v>12</v>
      </c>
      <c r="Q27" s="2">
        <v>596</v>
      </c>
      <c r="R27" s="2">
        <v>0</v>
      </c>
      <c r="S27" s="2">
        <v>0</v>
      </c>
      <c r="T27" s="2">
        <v>0</v>
      </c>
      <c r="U27" s="2">
        <v>391</v>
      </c>
      <c r="V27" s="2">
        <v>0</v>
      </c>
      <c r="W27" s="2">
        <v>1059</v>
      </c>
      <c r="X27" s="2">
        <v>0</v>
      </c>
      <c r="Y27" s="2">
        <v>145</v>
      </c>
      <c r="Z27" s="2">
        <v>0</v>
      </c>
      <c r="AA27" s="1">
        <f t="shared" ref="AA27:AB30" si="14">Q27+S27+U27+W27+Y27</f>
        <v>2191</v>
      </c>
      <c r="AB27" s="13">
        <f t="shared" si="14"/>
        <v>0</v>
      </c>
      <c r="AC27" s="14">
        <f>AA27+AB27</f>
        <v>2191</v>
      </c>
      <c r="AE27" s="3" t="s">
        <v>12</v>
      </c>
      <c r="AF27" s="2">
        <f t="shared" ref="AF27:AR30" si="15">IFERROR(B27/Q27, "N.A.")</f>
        <v>4657.1308724832215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6019.8209718670078</v>
      </c>
      <c r="AK27" s="2" t="str">
        <f t="shared" si="15"/>
        <v>N.A.</v>
      </c>
      <c r="AL27" s="2">
        <f t="shared" si="15"/>
        <v>3630.1652502360721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4095.7302601551801</v>
      </c>
      <c r="AQ27" s="16" t="str">
        <f t="shared" si="15"/>
        <v>N.A.</v>
      </c>
      <c r="AR27" s="14">
        <f t="shared" si="15"/>
        <v>4095.7302601551801</v>
      </c>
    </row>
    <row r="28" spans="1:44" ht="15" customHeight="1" thickBot="1" x14ac:dyDescent="0.3">
      <c r="A28" s="3" t="s">
        <v>13</v>
      </c>
      <c r="B28" s="2">
        <v>581160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581160</v>
      </c>
      <c r="M28" s="13">
        <f t="shared" si="13"/>
        <v>0</v>
      </c>
      <c r="N28" s="14">
        <f>L28+M28</f>
        <v>581160</v>
      </c>
      <c r="P28" s="3" t="s">
        <v>13</v>
      </c>
      <c r="Q28" s="2">
        <v>116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116</v>
      </c>
      <c r="AB28" s="13">
        <f t="shared" si="14"/>
        <v>0</v>
      </c>
      <c r="AC28" s="14">
        <f>AA28+AB28</f>
        <v>116</v>
      </c>
      <c r="AE28" s="3" t="s">
        <v>13</v>
      </c>
      <c r="AF28" s="2">
        <f t="shared" si="15"/>
        <v>5010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5010</v>
      </c>
      <c r="AQ28" s="16" t="str">
        <f t="shared" si="15"/>
        <v>N.A.</v>
      </c>
      <c r="AR28" s="14">
        <f t="shared" si="15"/>
        <v>5010</v>
      </c>
    </row>
    <row r="29" spans="1:44" ht="15" customHeight="1" thickBot="1" x14ac:dyDescent="0.3">
      <c r="A29" s="3" t="s">
        <v>14</v>
      </c>
      <c r="B29" s="2">
        <v>1895700</v>
      </c>
      <c r="C29" s="2">
        <v>13503210</v>
      </c>
      <c r="D29" s="2">
        <v>2426490</v>
      </c>
      <c r="E29" s="2">
        <v>0</v>
      </c>
      <c r="F29" s="2"/>
      <c r="G29" s="2">
        <v>2202600</v>
      </c>
      <c r="H29" s="2"/>
      <c r="I29" s="2">
        <v>4108689.9999999995</v>
      </c>
      <c r="J29" s="2">
        <v>0</v>
      </c>
      <c r="K29" s="2"/>
      <c r="L29" s="1">
        <f t="shared" si="13"/>
        <v>4322190</v>
      </c>
      <c r="M29" s="13">
        <f t="shared" si="13"/>
        <v>19814500</v>
      </c>
      <c r="N29" s="14">
        <f>L29+M29</f>
        <v>24136690</v>
      </c>
      <c r="P29" s="3" t="s">
        <v>14</v>
      </c>
      <c r="Q29" s="2">
        <v>408</v>
      </c>
      <c r="R29" s="2">
        <v>2361</v>
      </c>
      <c r="S29" s="2">
        <v>327</v>
      </c>
      <c r="T29" s="2">
        <v>145</v>
      </c>
      <c r="U29" s="2">
        <v>0</v>
      </c>
      <c r="V29" s="2">
        <v>217</v>
      </c>
      <c r="W29" s="2">
        <v>0</v>
      </c>
      <c r="X29" s="2">
        <v>240</v>
      </c>
      <c r="Y29" s="2">
        <v>58</v>
      </c>
      <c r="Z29" s="2">
        <v>0</v>
      </c>
      <c r="AA29" s="1">
        <f t="shared" si="14"/>
        <v>793</v>
      </c>
      <c r="AB29" s="13">
        <f t="shared" si="14"/>
        <v>2963</v>
      </c>
      <c r="AC29" s="14">
        <f>AA29+AB29</f>
        <v>3756</v>
      </c>
      <c r="AE29" s="3" t="s">
        <v>14</v>
      </c>
      <c r="AF29" s="2">
        <f t="shared" si="15"/>
        <v>4646.3235294117649</v>
      </c>
      <c r="AG29" s="2">
        <f t="shared" si="15"/>
        <v>5719.2757306226176</v>
      </c>
      <c r="AH29" s="2">
        <f t="shared" si="15"/>
        <v>7420.45871559633</v>
      </c>
      <c r="AI29" s="2">
        <f t="shared" si="15"/>
        <v>0</v>
      </c>
      <c r="AJ29" s="2" t="str">
        <f t="shared" si="15"/>
        <v>N.A.</v>
      </c>
      <c r="AK29" s="2">
        <f t="shared" si="15"/>
        <v>10150.230414746544</v>
      </c>
      <c r="AL29" s="2" t="str">
        <f t="shared" si="15"/>
        <v>N.A.</v>
      </c>
      <c r="AM29" s="2">
        <f t="shared" si="15"/>
        <v>17119.541666666664</v>
      </c>
      <c r="AN29" s="2">
        <f t="shared" si="15"/>
        <v>0</v>
      </c>
      <c r="AO29" s="2" t="str">
        <f t="shared" si="15"/>
        <v>N.A.</v>
      </c>
      <c r="AP29" s="15">
        <f t="shared" si="15"/>
        <v>5450.4287515762926</v>
      </c>
      <c r="AQ29" s="16">
        <f t="shared" si="15"/>
        <v>6687.3101586230168</v>
      </c>
      <c r="AR29" s="14">
        <f t="shared" si="15"/>
        <v>6426.1687965921192</v>
      </c>
    </row>
    <row r="30" spans="1:44" ht="15" customHeight="1" thickBot="1" x14ac:dyDescent="0.3">
      <c r="A30" s="3" t="s">
        <v>15</v>
      </c>
      <c r="B30" s="2">
        <v>278640</v>
      </c>
      <c r="C30" s="2"/>
      <c r="D30" s="2"/>
      <c r="E30" s="2"/>
      <c r="F30" s="2"/>
      <c r="G30" s="2">
        <v>0</v>
      </c>
      <c r="H30" s="2">
        <v>290000</v>
      </c>
      <c r="I30" s="2"/>
      <c r="J30" s="2">
        <v>0</v>
      </c>
      <c r="K30" s="2"/>
      <c r="L30" s="1">
        <f t="shared" si="13"/>
        <v>568640</v>
      </c>
      <c r="M30" s="13">
        <f t="shared" si="13"/>
        <v>0</v>
      </c>
      <c r="N30" s="14">
        <f>L30+M30</f>
        <v>568640</v>
      </c>
      <c r="P30" s="3" t="s">
        <v>15</v>
      </c>
      <c r="Q30" s="2">
        <v>81</v>
      </c>
      <c r="R30" s="2">
        <v>0</v>
      </c>
      <c r="S30" s="2">
        <v>0</v>
      </c>
      <c r="T30" s="2">
        <v>0</v>
      </c>
      <c r="U30" s="2">
        <v>0</v>
      </c>
      <c r="V30" s="2">
        <v>58</v>
      </c>
      <c r="W30" s="2">
        <v>608</v>
      </c>
      <c r="X30" s="2">
        <v>0</v>
      </c>
      <c r="Y30" s="2">
        <v>371</v>
      </c>
      <c r="Z30" s="2">
        <v>0</v>
      </c>
      <c r="AA30" s="1">
        <f t="shared" si="14"/>
        <v>1060</v>
      </c>
      <c r="AB30" s="13">
        <f t="shared" si="14"/>
        <v>58</v>
      </c>
      <c r="AC30" s="18">
        <f>AA30+AB30</f>
        <v>1118</v>
      </c>
      <c r="AE30" s="3" t="s">
        <v>15</v>
      </c>
      <c r="AF30" s="2">
        <f t="shared" si="15"/>
        <v>3440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476.9736842105263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536.45283018867929</v>
      </c>
      <c r="AQ30" s="16">
        <f t="shared" si="15"/>
        <v>0</v>
      </c>
      <c r="AR30" s="14">
        <f t="shared" si="15"/>
        <v>508.62254025044723</v>
      </c>
    </row>
    <row r="31" spans="1:44" ht="15" customHeight="1" thickBot="1" x14ac:dyDescent="0.3">
      <c r="A31" s="4" t="s">
        <v>16</v>
      </c>
      <c r="B31" s="2">
        <f t="shared" ref="B31:K31" si="16">SUM(B27:B30)</f>
        <v>5531150</v>
      </c>
      <c r="C31" s="2">
        <f t="shared" si="16"/>
        <v>13503210</v>
      </c>
      <c r="D31" s="2">
        <f t="shared" si="16"/>
        <v>2426490</v>
      </c>
      <c r="E31" s="2">
        <f t="shared" si="16"/>
        <v>0</v>
      </c>
      <c r="F31" s="2">
        <f t="shared" si="16"/>
        <v>2353750</v>
      </c>
      <c r="G31" s="2">
        <f t="shared" si="16"/>
        <v>2202600</v>
      </c>
      <c r="H31" s="2">
        <f t="shared" si="16"/>
        <v>4134345.0000000005</v>
      </c>
      <c r="I31" s="2">
        <f t="shared" si="16"/>
        <v>4108689.9999999995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14445735</v>
      </c>
      <c r="M31" s="13">
        <f t="shared" ref="M31" si="18">C31+E31+G31+I31+K31</f>
        <v>19814500</v>
      </c>
      <c r="N31" s="18">
        <f>L31+M31</f>
        <v>34260235</v>
      </c>
      <c r="P31" s="4" t="s">
        <v>16</v>
      </c>
      <c r="Q31" s="2">
        <f t="shared" ref="Q31:Z31" si="19">SUM(Q27:Q30)</f>
        <v>1201</v>
      </c>
      <c r="R31" s="2">
        <f t="shared" si="19"/>
        <v>2361</v>
      </c>
      <c r="S31" s="2">
        <f t="shared" si="19"/>
        <v>327</v>
      </c>
      <c r="T31" s="2">
        <f t="shared" si="19"/>
        <v>145</v>
      </c>
      <c r="U31" s="2">
        <f t="shared" si="19"/>
        <v>391</v>
      </c>
      <c r="V31" s="2">
        <f t="shared" si="19"/>
        <v>275</v>
      </c>
      <c r="W31" s="2">
        <f t="shared" si="19"/>
        <v>1667</v>
      </c>
      <c r="X31" s="2">
        <f t="shared" si="19"/>
        <v>240</v>
      </c>
      <c r="Y31" s="2">
        <f t="shared" si="19"/>
        <v>574</v>
      </c>
      <c r="Z31" s="2">
        <f t="shared" si="19"/>
        <v>0</v>
      </c>
      <c r="AA31" s="1">
        <f t="shared" ref="AA31" si="20">Q31+S31+U31+W31+Y31</f>
        <v>4160</v>
      </c>
      <c r="AB31" s="13">
        <f t="shared" ref="AB31" si="21">R31+T31+V31+X31+Z31</f>
        <v>3021</v>
      </c>
      <c r="AC31" s="14">
        <f>AA31+AB31</f>
        <v>7181</v>
      </c>
      <c r="AE31" s="4" t="s">
        <v>16</v>
      </c>
      <c r="AF31" s="2">
        <f t="shared" ref="AF31:AO31" si="22">IFERROR(B31/Q31, "N.A.")</f>
        <v>4605.4537885095751</v>
      </c>
      <c r="AG31" s="2">
        <f t="shared" si="22"/>
        <v>5719.2757306226176</v>
      </c>
      <c r="AH31" s="2">
        <f t="shared" si="22"/>
        <v>7420.45871559633</v>
      </c>
      <c r="AI31" s="2">
        <f t="shared" si="22"/>
        <v>0</v>
      </c>
      <c r="AJ31" s="2">
        <f t="shared" si="22"/>
        <v>6019.8209718670078</v>
      </c>
      <c r="AK31" s="2">
        <f t="shared" si="22"/>
        <v>8009.454545454545</v>
      </c>
      <c r="AL31" s="2">
        <f t="shared" si="22"/>
        <v>2480.1109778044392</v>
      </c>
      <c r="AM31" s="2">
        <f t="shared" si="22"/>
        <v>17119.541666666664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3472.5324519230771</v>
      </c>
      <c r="AQ31" s="16">
        <f t="shared" ref="AQ31" si="24">IFERROR(M31/AB31, "N.A.")</f>
        <v>6558.9208871234687</v>
      </c>
      <c r="AR31" s="14">
        <f t="shared" ref="AR31" si="25">IFERROR(N31/AC31, "N.A.")</f>
        <v>4770.9559949867707</v>
      </c>
    </row>
    <row r="32" spans="1:44" ht="15" customHeight="1" thickBot="1" x14ac:dyDescent="0.3">
      <c r="A32" s="5" t="s">
        <v>0</v>
      </c>
      <c r="B32" s="48">
        <f>B31+C31</f>
        <v>19034360</v>
      </c>
      <c r="C32" s="49"/>
      <c r="D32" s="48">
        <f>D31+E31</f>
        <v>2426490</v>
      </c>
      <c r="E32" s="49"/>
      <c r="F32" s="48">
        <f>F31+G31</f>
        <v>4556350</v>
      </c>
      <c r="G32" s="49"/>
      <c r="H32" s="48">
        <f>H31+I31</f>
        <v>8243035</v>
      </c>
      <c r="I32" s="49"/>
      <c r="J32" s="48">
        <f>J31+K31</f>
        <v>0</v>
      </c>
      <c r="K32" s="49"/>
      <c r="L32" s="48">
        <f>L31+M31</f>
        <v>34260235</v>
      </c>
      <c r="M32" s="50"/>
      <c r="N32" s="19">
        <f>B32+D32+F32+H32+J32</f>
        <v>34260235</v>
      </c>
      <c r="P32" s="5" t="s">
        <v>0</v>
      </c>
      <c r="Q32" s="48">
        <f>Q31+R31</f>
        <v>3562</v>
      </c>
      <c r="R32" s="49"/>
      <c r="S32" s="48">
        <f>S31+T31</f>
        <v>472</v>
      </c>
      <c r="T32" s="49"/>
      <c r="U32" s="48">
        <f>U31+V31</f>
        <v>666</v>
      </c>
      <c r="V32" s="49"/>
      <c r="W32" s="48">
        <f>W31+X31</f>
        <v>1907</v>
      </c>
      <c r="X32" s="49"/>
      <c r="Y32" s="48">
        <f>Y31+Z31</f>
        <v>574</v>
      </c>
      <c r="Z32" s="49"/>
      <c r="AA32" s="48">
        <f>AA31+AB31</f>
        <v>7181</v>
      </c>
      <c r="AB32" s="49"/>
      <c r="AC32" s="20">
        <f>Q32+S32+U32+W32+Y32</f>
        <v>7181</v>
      </c>
      <c r="AE32" s="5" t="s">
        <v>0</v>
      </c>
      <c r="AF32" s="28">
        <f>IFERROR(B32/Q32,"N.A.")</f>
        <v>5343.7282425603589</v>
      </c>
      <c r="AG32" s="29"/>
      <c r="AH32" s="28">
        <f>IFERROR(D32/S32,"N.A.")</f>
        <v>5140.8686440677966</v>
      </c>
      <c r="AI32" s="29"/>
      <c r="AJ32" s="28">
        <f>IFERROR(F32/U32,"N.A.")</f>
        <v>6841.3663663663665</v>
      </c>
      <c r="AK32" s="29"/>
      <c r="AL32" s="28">
        <f>IFERROR(H32/W32,"N.A.")</f>
        <v>4322.5144205558472</v>
      </c>
      <c r="AM32" s="29"/>
      <c r="AN32" s="28">
        <f>IFERROR(J32/Y32,"N.A.")</f>
        <v>0</v>
      </c>
      <c r="AO32" s="29"/>
      <c r="AP32" s="28">
        <f>IFERROR(L32/AA32,"N.A.")</f>
        <v>4770.9559949867707</v>
      </c>
      <c r="AQ32" s="29"/>
      <c r="AR32" s="17">
        <f>IFERROR(N32/AC32, "N.A.")</f>
        <v>4770.9559949867707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750014</v>
      </c>
      <c r="C39" s="2"/>
      <c r="D39" s="2"/>
      <c r="E39" s="2"/>
      <c r="F39" s="2">
        <v>1870500</v>
      </c>
      <c r="G39" s="2"/>
      <c r="H39" s="2">
        <v>97200</v>
      </c>
      <c r="I39" s="2"/>
      <c r="J39" s="2">
        <v>0</v>
      </c>
      <c r="K39" s="2"/>
      <c r="L39" s="1">
        <f t="shared" ref="L39:M42" si="26">B39+D39+F39+H39+J39</f>
        <v>2717714</v>
      </c>
      <c r="M39" s="13">
        <f t="shared" si="26"/>
        <v>0</v>
      </c>
      <c r="N39" s="14">
        <f>L39+M39</f>
        <v>2717714</v>
      </c>
      <c r="P39" s="3" t="s">
        <v>12</v>
      </c>
      <c r="Q39" s="2">
        <v>260</v>
      </c>
      <c r="R39" s="2">
        <v>0</v>
      </c>
      <c r="S39" s="2">
        <v>0</v>
      </c>
      <c r="T39" s="2">
        <v>0</v>
      </c>
      <c r="U39" s="2">
        <v>145</v>
      </c>
      <c r="V39" s="2">
        <v>0</v>
      </c>
      <c r="W39" s="2">
        <v>81</v>
      </c>
      <c r="X39" s="2">
        <v>0</v>
      </c>
      <c r="Y39" s="2">
        <v>101</v>
      </c>
      <c r="Z39" s="2">
        <v>0</v>
      </c>
      <c r="AA39" s="1">
        <f t="shared" ref="AA39:AB42" si="27">Q39+S39+U39+W39+Y39</f>
        <v>587</v>
      </c>
      <c r="AB39" s="13">
        <f t="shared" si="27"/>
        <v>0</v>
      </c>
      <c r="AC39" s="14">
        <f>AA39+AB39</f>
        <v>587</v>
      </c>
      <c r="AE39" s="3" t="s">
        <v>12</v>
      </c>
      <c r="AF39" s="2">
        <f t="shared" ref="AF39:AR42" si="28">IFERROR(B39/Q39, "N.A.")</f>
        <v>2884.6692307692306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12900</v>
      </c>
      <c r="AK39" s="2" t="str">
        <f t="shared" si="28"/>
        <v>N.A.</v>
      </c>
      <c r="AL39" s="2">
        <f t="shared" si="28"/>
        <v>1200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4629.8364565587735</v>
      </c>
      <c r="AQ39" s="16" t="str">
        <f t="shared" si="28"/>
        <v>N.A.</v>
      </c>
      <c r="AR39" s="14">
        <f t="shared" si="28"/>
        <v>4629.8364565587735</v>
      </c>
    </row>
    <row r="40" spans="1:44" ht="15" customHeight="1" thickBot="1" x14ac:dyDescent="0.3">
      <c r="A40" s="3" t="s">
        <v>13</v>
      </c>
      <c r="B40" s="2">
        <v>1008579.9999999999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1008579.9999999999</v>
      </c>
      <c r="M40" s="13">
        <f t="shared" si="26"/>
        <v>0</v>
      </c>
      <c r="N40" s="14">
        <f>L40+M40</f>
        <v>1008579.9999999999</v>
      </c>
      <c r="P40" s="3" t="s">
        <v>13</v>
      </c>
      <c r="Q40" s="2">
        <v>275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275</v>
      </c>
      <c r="AB40" s="13">
        <f t="shared" si="27"/>
        <v>0</v>
      </c>
      <c r="AC40" s="14">
        <f>AA40+AB40</f>
        <v>275</v>
      </c>
      <c r="AE40" s="3" t="s">
        <v>13</v>
      </c>
      <c r="AF40" s="2">
        <f t="shared" si="28"/>
        <v>3667.5636363636359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3667.5636363636359</v>
      </c>
      <c r="AQ40" s="16" t="str">
        <f t="shared" si="28"/>
        <v>N.A.</v>
      </c>
      <c r="AR40" s="14">
        <f t="shared" si="28"/>
        <v>3667.5636363636359</v>
      </c>
    </row>
    <row r="41" spans="1:44" ht="15" customHeight="1" thickBot="1" x14ac:dyDescent="0.3">
      <c r="A41" s="3" t="s">
        <v>14</v>
      </c>
      <c r="B41" s="2">
        <v>434300</v>
      </c>
      <c r="C41" s="2">
        <v>6708229.9999999991</v>
      </c>
      <c r="D41" s="2"/>
      <c r="E41" s="2"/>
      <c r="F41" s="2"/>
      <c r="G41" s="2">
        <v>0</v>
      </c>
      <c r="H41" s="2"/>
      <c r="I41" s="2">
        <v>208980</v>
      </c>
      <c r="J41" s="2">
        <v>0</v>
      </c>
      <c r="K41" s="2"/>
      <c r="L41" s="1">
        <f t="shared" si="26"/>
        <v>434300</v>
      </c>
      <c r="M41" s="13">
        <f t="shared" si="26"/>
        <v>6917209.9999999991</v>
      </c>
      <c r="N41" s="14">
        <f>L41+M41</f>
        <v>7351509.9999999991</v>
      </c>
      <c r="P41" s="3" t="s">
        <v>14</v>
      </c>
      <c r="Q41" s="2">
        <v>101</v>
      </c>
      <c r="R41" s="2">
        <v>1303</v>
      </c>
      <c r="S41" s="2">
        <v>0</v>
      </c>
      <c r="T41" s="2">
        <v>0</v>
      </c>
      <c r="U41" s="2">
        <v>0</v>
      </c>
      <c r="V41" s="2">
        <v>58</v>
      </c>
      <c r="W41" s="2">
        <v>0</v>
      </c>
      <c r="X41" s="2">
        <v>81</v>
      </c>
      <c r="Y41" s="2">
        <v>174</v>
      </c>
      <c r="Z41" s="2">
        <v>0</v>
      </c>
      <c r="AA41" s="1">
        <f t="shared" si="27"/>
        <v>275</v>
      </c>
      <c r="AB41" s="13">
        <f t="shared" si="27"/>
        <v>1442</v>
      </c>
      <c r="AC41" s="14">
        <f>AA41+AB41</f>
        <v>1717</v>
      </c>
      <c r="AE41" s="3" t="s">
        <v>14</v>
      </c>
      <c r="AF41" s="2">
        <f t="shared" si="28"/>
        <v>4300</v>
      </c>
      <c r="AG41" s="2">
        <f t="shared" si="28"/>
        <v>5148.296239447428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2580</v>
      </c>
      <c r="AN41" s="2">
        <f t="shared" si="28"/>
        <v>0</v>
      </c>
      <c r="AO41" s="2" t="str">
        <f t="shared" si="28"/>
        <v>N.A.</v>
      </c>
      <c r="AP41" s="15">
        <f t="shared" si="28"/>
        <v>1579.2727272727273</v>
      </c>
      <c r="AQ41" s="16">
        <f t="shared" si="28"/>
        <v>4796.9556171983349</v>
      </c>
      <c r="AR41" s="14">
        <f t="shared" si="28"/>
        <v>4281.60163075131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58</v>
      </c>
      <c r="X42" s="2">
        <v>0</v>
      </c>
      <c r="Y42" s="2">
        <v>0</v>
      </c>
      <c r="Z42" s="2">
        <v>0</v>
      </c>
      <c r="AA42" s="1">
        <f t="shared" si="27"/>
        <v>58</v>
      </c>
      <c r="AB42" s="13">
        <f t="shared" si="27"/>
        <v>0</v>
      </c>
      <c r="AC42" s="14">
        <f>AA42+AB42</f>
        <v>58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2192894</v>
      </c>
      <c r="C43" s="2">
        <f t="shared" si="29"/>
        <v>6708229.9999999991</v>
      </c>
      <c r="D43" s="2">
        <f t="shared" si="29"/>
        <v>0</v>
      </c>
      <c r="E43" s="2">
        <f t="shared" si="29"/>
        <v>0</v>
      </c>
      <c r="F43" s="2">
        <f t="shared" si="29"/>
        <v>1870500</v>
      </c>
      <c r="G43" s="2">
        <f t="shared" si="29"/>
        <v>0</v>
      </c>
      <c r="H43" s="2">
        <f t="shared" si="29"/>
        <v>97200</v>
      </c>
      <c r="I43" s="2">
        <f t="shared" si="29"/>
        <v>208980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4160594</v>
      </c>
      <c r="M43" s="13">
        <f t="shared" ref="M43" si="31">C43+E43+G43+I43+K43</f>
        <v>6917209.9999999991</v>
      </c>
      <c r="N43" s="18">
        <f>L43+M43</f>
        <v>11077804</v>
      </c>
      <c r="P43" s="4" t="s">
        <v>16</v>
      </c>
      <c r="Q43" s="2">
        <f t="shared" ref="Q43:Z43" si="32">SUM(Q39:Q42)</f>
        <v>636</v>
      </c>
      <c r="R43" s="2">
        <f t="shared" si="32"/>
        <v>1303</v>
      </c>
      <c r="S43" s="2">
        <f t="shared" si="32"/>
        <v>0</v>
      </c>
      <c r="T43" s="2">
        <f t="shared" si="32"/>
        <v>0</v>
      </c>
      <c r="U43" s="2">
        <f t="shared" si="32"/>
        <v>145</v>
      </c>
      <c r="V43" s="2">
        <f t="shared" si="32"/>
        <v>58</v>
      </c>
      <c r="W43" s="2">
        <f t="shared" si="32"/>
        <v>139</v>
      </c>
      <c r="X43" s="2">
        <f t="shared" si="32"/>
        <v>81</v>
      </c>
      <c r="Y43" s="2">
        <f t="shared" si="32"/>
        <v>275</v>
      </c>
      <c r="Z43" s="2">
        <f t="shared" si="32"/>
        <v>0</v>
      </c>
      <c r="AA43" s="1">
        <f t="shared" ref="AA43" si="33">Q43+S43+U43+W43+Y43</f>
        <v>1195</v>
      </c>
      <c r="AB43" s="13">
        <f t="shared" ref="AB43" si="34">R43+T43+V43+X43+Z43</f>
        <v>1442</v>
      </c>
      <c r="AC43" s="18">
        <f>AA43+AB43</f>
        <v>2637</v>
      </c>
      <c r="AE43" s="4" t="s">
        <v>16</v>
      </c>
      <c r="AF43" s="2">
        <f t="shared" ref="AF43:AO43" si="35">IFERROR(B43/Q43, "N.A.")</f>
        <v>3447.9465408805031</v>
      </c>
      <c r="AG43" s="2">
        <f t="shared" si="35"/>
        <v>5148.296239447428</v>
      </c>
      <c r="AH43" s="2" t="str">
        <f t="shared" si="35"/>
        <v>N.A.</v>
      </c>
      <c r="AI43" s="2" t="str">
        <f t="shared" si="35"/>
        <v>N.A.</v>
      </c>
      <c r="AJ43" s="2">
        <f t="shared" si="35"/>
        <v>12900</v>
      </c>
      <c r="AK43" s="2">
        <f t="shared" si="35"/>
        <v>0</v>
      </c>
      <c r="AL43" s="2">
        <f t="shared" si="35"/>
        <v>699.2805755395683</v>
      </c>
      <c r="AM43" s="2">
        <f t="shared" si="35"/>
        <v>2580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3481.6686192468619</v>
      </c>
      <c r="AQ43" s="16">
        <f t="shared" ref="AQ43" si="37">IFERROR(M43/AB43, "N.A.")</f>
        <v>4796.9556171983349</v>
      </c>
      <c r="AR43" s="14">
        <f t="shared" ref="AR43" si="38">IFERROR(N43/AC43, "N.A.")</f>
        <v>4200.9116420174441</v>
      </c>
    </row>
    <row r="44" spans="1:44" ht="15" customHeight="1" thickBot="1" x14ac:dyDescent="0.3">
      <c r="A44" s="5" t="s">
        <v>0</v>
      </c>
      <c r="B44" s="48">
        <f>B43+C43</f>
        <v>8901124</v>
      </c>
      <c r="C44" s="49"/>
      <c r="D44" s="48">
        <f>D43+E43</f>
        <v>0</v>
      </c>
      <c r="E44" s="49"/>
      <c r="F44" s="48">
        <f>F43+G43</f>
        <v>1870500</v>
      </c>
      <c r="G44" s="49"/>
      <c r="H44" s="48">
        <f>H43+I43</f>
        <v>306180</v>
      </c>
      <c r="I44" s="49"/>
      <c r="J44" s="48">
        <f>J43+K43</f>
        <v>0</v>
      </c>
      <c r="K44" s="49"/>
      <c r="L44" s="48">
        <f>L43+M43</f>
        <v>11077804</v>
      </c>
      <c r="M44" s="50"/>
      <c r="N44" s="19">
        <f>B44+D44+F44+H44+J44</f>
        <v>11077804</v>
      </c>
      <c r="P44" s="5" t="s">
        <v>0</v>
      </c>
      <c r="Q44" s="48">
        <f>Q43+R43</f>
        <v>1939</v>
      </c>
      <c r="R44" s="49"/>
      <c r="S44" s="48">
        <f>S43+T43</f>
        <v>0</v>
      </c>
      <c r="T44" s="49"/>
      <c r="U44" s="48">
        <f>U43+V43</f>
        <v>203</v>
      </c>
      <c r="V44" s="49"/>
      <c r="W44" s="48">
        <f>W43+X43</f>
        <v>220</v>
      </c>
      <c r="X44" s="49"/>
      <c r="Y44" s="48">
        <f>Y43+Z43</f>
        <v>275</v>
      </c>
      <c r="Z44" s="49"/>
      <c r="AA44" s="48">
        <f>AA43+AB43</f>
        <v>2637</v>
      </c>
      <c r="AB44" s="50"/>
      <c r="AC44" s="19">
        <f>Q44+S44+U44+W44+Y44</f>
        <v>2637</v>
      </c>
      <c r="AE44" s="5" t="s">
        <v>0</v>
      </c>
      <c r="AF44" s="28">
        <f>IFERROR(B44/Q44,"N.A.")</f>
        <v>4590.5745229499744</v>
      </c>
      <c r="AG44" s="29"/>
      <c r="AH44" s="28" t="str">
        <f>IFERROR(D44/S44,"N.A.")</f>
        <v>N.A.</v>
      </c>
      <c r="AI44" s="29"/>
      <c r="AJ44" s="28">
        <f>IFERROR(F44/U44,"N.A.")</f>
        <v>9214.2857142857138</v>
      </c>
      <c r="AK44" s="29"/>
      <c r="AL44" s="28">
        <f>IFERROR(H44/W44,"N.A.")</f>
        <v>1391.7272727272727</v>
      </c>
      <c r="AM44" s="29"/>
      <c r="AN44" s="28">
        <f>IFERROR(J44/Y44,"N.A.")</f>
        <v>0</v>
      </c>
      <c r="AO44" s="29"/>
      <c r="AP44" s="28">
        <f>IFERROR(L44/AA44,"N.A.")</f>
        <v>4200.9116420174441</v>
      </c>
      <c r="AQ44" s="29"/>
      <c r="AR44" s="17">
        <f>IFERROR(N44/AC44, "N.A.")</f>
        <v>4200.9116420174441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3946fdfc-da00-409a-95df-cd9f19cc2a9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2010 T3</dc:title>
  <dc:subject>Matriz Hussmanns Quintana Roo, 2010-T3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2025-12-16T14:28:27Z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